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21315" windowHeight="11820" activeTab="0"/>
  </bookViews>
  <sheets>
    <sheet name="20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<sst xmlns="http://schemas.openxmlformats.org/spreadsheetml/2006/main" count="53" uniqueCount="52">
  <si>
    <t>Jaktfelt</t>
  </si>
  <si>
    <t>Tildelte løyver 2007</t>
  </si>
  <si>
    <t>Kvote</t>
  </si>
  <si>
    <t xml:space="preserve">Kalv </t>
  </si>
  <si>
    <t>1 ½ år,</t>
  </si>
  <si>
    <t xml:space="preserve">1 ½ år gamle </t>
  </si>
  <si>
    <t>Eldre hodyr</t>
  </si>
  <si>
    <t>Eldre hanndyr</t>
  </si>
  <si>
    <t>Da pr jaktfelt</t>
  </si>
  <si>
    <t>hodyr</t>
  </si>
  <si>
    <t>hanndyr</t>
  </si>
  <si>
    <t>(frå 2 ½ år)</t>
  </si>
  <si>
    <t>Sum</t>
  </si>
  <si>
    <t>Indre Sund</t>
  </si>
  <si>
    <t>Tyssøy, vest på Lundanest</t>
  </si>
  <si>
    <t>Dommedal</t>
  </si>
  <si>
    <t>Kleppe/Kleppevik</t>
  </si>
  <si>
    <t>Forland</t>
  </si>
  <si>
    <t>Steinsland</t>
  </si>
  <si>
    <t>Hamre</t>
  </si>
  <si>
    <t>Bakka</t>
  </si>
  <si>
    <t>Berge</t>
  </si>
  <si>
    <t>Vorland</t>
  </si>
  <si>
    <t>Tveit</t>
  </si>
  <si>
    <t>Skoge/Hammersland</t>
  </si>
  <si>
    <t>Eide og Spilde</t>
  </si>
  <si>
    <t>Kausland</t>
  </si>
  <si>
    <t>Glesnes</t>
  </si>
  <si>
    <t>Selstø/Telavåg</t>
  </si>
  <si>
    <t>Nipen</t>
  </si>
  <si>
    <t>Søndre Tolf</t>
  </si>
  <si>
    <t>Spilde Vest</t>
  </si>
  <si>
    <t xml:space="preserve">Golten </t>
  </si>
  <si>
    <t>Trellevik</t>
  </si>
  <si>
    <t>Nordre Toft</t>
  </si>
  <si>
    <t>Høiland</t>
  </si>
  <si>
    <t>Bjelkarøy/Lerøy</t>
  </si>
  <si>
    <t>Hummelsund/Sæle</t>
  </si>
  <si>
    <t>Tilleggsløyver</t>
  </si>
  <si>
    <t>Totalt:</t>
  </si>
  <si>
    <t>Fordelingstal for dyr i året</t>
  </si>
  <si>
    <t>Fordeling med 1.fordelingstallet:</t>
  </si>
  <si>
    <t>Kategori</t>
  </si>
  <si>
    <t>Prosent</t>
  </si>
  <si>
    <t>Tal dyr/året</t>
  </si>
  <si>
    <t>Tal dyr i perioden</t>
  </si>
  <si>
    <t xml:space="preserve"> Kalv                                                                 22  </t>
  </si>
  <si>
    <t>1 ½ år gamle hodyr</t>
  </si>
  <si>
    <t>1 ½ år gamle hanndyr</t>
  </si>
  <si>
    <t xml:space="preserve">Eldre hodyr (2 ½ år og eldre)                         22          </t>
  </si>
  <si>
    <t>%-vis fordeling</t>
  </si>
  <si>
    <r>
      <t>Eldre hanndyr (2 ½ år og eldre)</t>
    </r>
    <r>
      <rPr>
        <b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</si>
</sst>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0%"/>
    <numFmt numFmtId="173" formatCode="0.0\ %"/>
    <numFmt numFmtId="174" formatCode="dd/\ mmmm"/>
    <numFmt numFmtId="175" formatCode="mm/dd/yy"/>
    <numFmt numFmtId="176" formatCode="[$-414]d\.\ mmmm\ yyyy"/>
    <numFmt numFmtId="177" formatCode="d/m/;@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3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4" fillId="29" borderId="1" applyNumberFormat="0" applyAlignment="0" applyProtection="0"/>
    <xf numFmtId="0" fontId="5" fillId="30" borderId="2" applyNumberFormat="0" applyAlignment="0" applyProtection="0"/>
    <xf numFmtId="0" fontId="6" fillId="31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32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1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5" fillId="23" borderId="2" applyNumberFormat="0" applyAlignment="0" applyProtection="0"/>
    <xf numFmtId="0" fontId="14" fillId="0" borderId="6" applyNumberFormat="0" applyFill="0" applyAlignment="0" applyProtection="0"/>
    <xf numFmtId="0" fontId="0" fillId="33" borderId="7" applyNumberFormat="0" applyFont="0" applyAlignment="0" applyProtection="0"/>
    <xf numFmtId="0" fontId="15" fillId="34" borderId="0" applyNumberFormat="0" applyBorder="0" applyAlignment="0" applyProtection="0"/>
    <xf numFmtId="0" fontId="0" fillId="35" borderId="8" applyNumberFormat="0" applyAlignment="0" applyProtection="0"/>
    <xf numFmtId="0" fontId="15" fillId="36" borderId="0" applyNumberFormat="0" applyBorder="0" applyAlignment="0" applyProtection="0"/>
    <xf numFmtId="0" fontId="16" fillId="29" borderId="9" applyNumberFormat="0" applyAlignment="0" applyProtection="0"/>
    <xf numFmtId="0" fontId="17" fillId="0" borderId="10" applyNumberFormat="0" applyFill="0" applyAlignment="0" applyProtection="0"/>
    <xf numFmtId="0" fontId="18" fillId="0" borderId="4" applyNumberFormat="0" applyFill="0" applyAlignment="0" applyProtection="0"/>
    <xf numFmtId="0" fontId="19" fillId="0" borderId="11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2" fillId="0" borderId="13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6" fillId="28" borderId="9" applyNumberFormat="0" applyAlignment="0" applyProtection="0"/>
    <xf numFmtId="0" fontId="2" fillId="22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5" fillId="40" borderId="14" xfId="0" applyFont="1" applyFill="1" applyBorder="1" applyAlignment="1">
      <alignment vertical="top" wrapText="1"/>
    </xf>
    <xf numFmtId="0" fontId="25" fillId="40" borderId="15" xfId="0" applyFont="1" applyFill="1" applyBorder="1" applyAlignment="1">
      <alignment vertical="top" wrapText="1"/>
    </xf>
    <xf numFmtId="0" fontId="25" fillId="40" borderId="14" xfId="0" applyFont="1" applyFill="1" applyBorder="1" applyAlignment="1">
      <alignment horizontal="center" vertical="top" wrapText="1"/>
    </xf>
    <xf numFmtId="0" fontId="25" fillId="40" borderId="16" xfId="0" applyFont="1" applyFill="1" applyBorder="1" applyAlignment="1">
      <alignment horizontal="center" vertical="top" wrapText="1"/>
    </xf>
    <xf numFmtId="0" fontId="25" fillId="40" borderId="17" xfId="0" applyFont="1" applyFill="1" applyBorder="1" applyAlignment="1">
      <alignment vertical="top" wrapText="1"/>
    </xf>
    <xf numFmtId="0" fontId="25" fillId="40" borderId="18" xfId="0" applyFont="1" applyFill="1" applyBorder="1" applyAlignment="1">
      <alignment horizontal="center" vertical="top" wrapText="1"/>
    </xf>
    <xf numFmtId="0" fontId="25" fillId="40" borderId="19" xfId="0" applyFont="1" applyFill="1" applyBorder="1" applyAlignment="1">
      <alignment horizontal="center" vertical="top" wrapText="1"/>
    </xf>
    <xf numFmtId="0" fontId="26" fillId="0" borderId="17" xfId="0" applyFont="1" applyBorder="1" applyAlignment="1">
      <alignment vertical="top" wrapText="1"/>
    </xf>
    <xf numFmtId="0" fontId="27" fillId="0" borderId="14" xfId="0" applyFont="1" applyBorder="1" applyAlignment="1">
      <alignment/>
    </xf>
    <xf numFmtId="0" fontId="27" fillId="0" borderId="18" xfId="0" applyFont="1" applyBorder="1" applyAlignment="1">
      <alignment/>
    </xf>
    <xf numFmtId="0" fontId="26" fillId="4" borderId="18" xfId="0" applyFont="1" applyFill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7" borderId="0" xfId="0" applyFill="1" applyAlignment="1">
      <alignment/>
    </xf>
    <xf numFmtId="1" fontId="27" fillId="0" borderId="14" xfId="0" applyNumberFormat="1" applyFont="1" applyBorder="1" applyAlignment="1">
      <alignment/>
    </xf>
    <xf numFmtId="1" fontId="27" fillId="0" borderId="18" xfId="0" applyNumberFormat="1" applyFont="1" applyBorder="1" applyAlignment="1">
      <alignment/>
    </xf>
    <xf numFmtId="1" fontId="0" fillId="0" borderId="0" xfId="0" applyNumberFormat="1" applyAlignment="1">
      <alignment/>
    </xf>
    <xf numFmtId="0" fontId="26" fillId="0" borderId="20" xfId="0" applyFont="1" applyBorder="1" applyAlignment="1">
      <alignment vertical="top" wrapText="1"/>
    </xf>
    <xf numFmtId="0" fontId="27" fillId="0" borderId="21" xfId="0" applyFont="1" applyBorder="1" applyAlignment="1">
      <alignment/>
    </xf>
    <xf numFmtId="0" fontId="26" fillId="4" borderId="21" xfId="0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6" fillId="4" borderId="14" xfId="0" applyFont="1" applyFill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7" fillId="0" borderId="0" xfId="0" applyFont="1" applyBorder="1" applyAlignment="1">
      <alignment/>
    </xf>
    <xf numFmtId="0" fontId="26" fillId="0" borderId="2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vertical="top" wrapText="1"/>
    </xf>
    <xf numFmtId="0" fontId="0" fillId="4" borderId="19" xfId="0" applyFill="1" applyBorder="1" applyAlignment="1">
      <alignment/>
    </xf>
    <xf numFmtId="0" fontId="0" fillId="0" borderId="15" xfId="0" applyBorder="1" applyAlignment="1">
      <alignment/>
    </xf>
    <xf numFmtId="0" fontId="28" fillId="41" borderId="0" xfId="0" applyFont="1" applyFill="1" applyBorder="1" applyAlignment="1">
      <alignment vertical="top" wrapText="1"/>
    </xf>
    <xf numFmtId="0" fontId="0" fillId="41" borderId="0" xfId="0" applyFill="1" applyAlignment="1">
      <alignment/>
    </xf>
    <xf numFmtId="1" fontId="0" fillId="41" borderId="0" xfId="0" applyNumberFormat="1" applyFill="1" applyAlignment="1">
      <alignment/>
    </xf>
    <xf numFmtId="0" fontId="0" fillId="0" borderId="0" xfId="0" applyNumberFormat="1" applyAlignment="1">
      <alignment/>
    </xf>
    <xf numFmtId="0" fontId="29" fillId="42" borderId="22" xfId="0" applyFont="1" applyFill="1" applyBorder="1" applyAlignment="1">
      <alignment/>
    </xf>
    <xf numFmtId="0" fontId="29" fillId="42" borderId="23" xfId="0" applyFont="1" applyFill="1" applyBorder="1" applyAlignment="1">
      <alignment/>
    </xf>
    <xf numFmtId="0" fontId="0" fillId="0" borderId="23" xfId="0" applyBorder="1" applyAlignment="1">
      <alignment/>
    </xf>
    <xf numFmtId="0" fontId="30" fillId="42" borderId="23" xfId="0" applyFont="1" applyFill="1" applyBorder="1" applyAlignment="1">
      <alignment/>
    </xf>
    <xf numFmtId="0" fontId="0" fillId="0" borderId="24" xfId="0" applyFont="1" applyBorder="1" applyAlignment="1">
      <alignment/>
    </xf>
    <xf numFmtId="0" fontId="31" fillId="42" borderId="25" xfId="0" applyFont="1" applyFill="1" applyBorder="1" applyAlignment="1">
      <alignment/>
    </xf>
    <xf numFmtId="0" fontId="31" fillId="42" borderId="0" xfId="0" applyFont="1" applyFill="1" applyBorder="1" applyAlignment="1">
      <alignment/>
    </xf>
    <xf numFmtId="17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1" fillId="42" borderId="26" xfId="0" applyFont="1" applyFill="1" applyBorder="1" applyAlignment="1">
      <alignment/>
    </xf>
    <xf numFmtId="0" fontId="0" fillId="0" borderId="26" xfId="0" applyBorder="1" applyAlignment="1">
      <alignment/>
    </xf>
    <xf numFmtId="0" fontId="31" fillId="42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31" fillId="42" borderId="27" xfId="0" applyFont="1" applyFill="1" applyBorder="1" applyAlignment="1">
      <alignment/>
    </xf>
    <xf numFmtId="0" fontId="31" fillId="42" borderId="28" xfId="0" applyFont="1" applyFill="1" applyBorder="1" applyAlignment="1">
      <alignment/>
    </xf>
    <xf numFmtId="173" fontId="0" fillId="0" borderId="28" xfId="0" applyNumberFormat="1" applyBorder="1" applyAlignment="1">
      <alignment/>
    </xf>
    <xf numFmtId="0" fontId="34" fillId="42" borderId="28" xfId="0" applyFont="1" applyFill="1" applyBorder="1" applyAlignment="1">
      <alignment/>
    </xf>
    <xf numFmtId="0" fontId="0" fillId="0" borderId="28" xfId="0" applyBorder="1" applyAlignment="1">
      <alignment/>
    </xf>
    <xf numFmtId="0" fontId="34" fillId="42" borderId="29" xfId="0" applyFont="1" applyFill="1" applyBorder="1" applyAlignment="1">
      <alignment/>
    </xf>
    <xf numFmtId="0" fontId="34" fillId="42" borderId="0" xfId="0" applyFont="1" applyFill="1" applyBorder="1" applyAlignment="1">
      <alignment/>
    </xf>
    <xf numFmtId="0" fontId="0" fillId="0" borderId="14" xfId="0" applyBorder="1" applyAlignment="1">
      <alignment/>
    </xf>
    <xf numFmtId="173" fontId="0" fillId="0" borderId="14" xfId="0" applyNumberFormat="1" applyBorder="1" applyAlignment="1">
      <alignment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uthevingsfarge 1" xfId="21"/>
    <cellStyle name="20% - uthevingsfarge 2" xfId="22"/>
    <cellStyle name="20% - uthevingsfarge 3" xfId="23"/>
    <cellStyle name="20% - uthevingsfarge 4" xfId="24"/>
    <cellStyle name="20% - uthevingsfarge 5" xfId="25"/>
    <cellStyle name="20% - uthevingsfarg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uthevingsfarge 1" xfId="33"/>
    <cellStyle name="40% - uthevingsfarge 2" xfId="34"/>
    <cellStyle name="40% - uthevingsfarge 3" xfId="35"/>
    <cellStyle name="40% - uthevingsfarge 4" xfId="36"/>
    <cellStyle name="40% - uthevingsfarge 5" xfId="37"/>
    <cellStyle name="40% - uthevingsfarg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uthevingsfarge 1" xfId="45"/>
    <cellStyle name="60% - uthevingsfarge 2" xfId="46"/>
    <cellStyle name="60% - uthevingsfarge 3" xfId="47"/>
    <cellStyle name="60% - uthevingsfarge 4" xfId="48"/>
    <cellStyle name="60% - uthevingsfarge 5" xfId="49"/>
    <cellStyle name="60% - uthevingsfarg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regning" xfId="58"/>
    <cellStyle name="Calculation" xfId="59"/>
    <cellStyle name="Check Cell" xfId="60"/>
    <cellStyle name="Dårlig" xfId="61"/>
    <cellStyle name="Explanatory Text" xfId="62"/>
    <cellStyle name="Forklarende tekst" xfId="63"/>
    <cellStyle name="God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Inndata" xfId="71"/>
    <cellStyle name="Input" xfId="72"/>
    <cellStyle name="Koblet celle" xfId="73"/>
    <cellStyle name="Kontrollcelle" xfId="74"/>
    <cellStyle name="Linked Cell" xfId="75"/>
    <cellStyle name="Merknad" xfId="76"/>
    <cellStyle name="Neutral" xfId="77"/>
    <cellStyle name="Note" xfId="78"/>
    <cellStyle name="Nøytral" xfId="79"/>
    <cellStyle name="Output" xfId="80"/>
    <cellStyle name="Overskrift 1" xfId="81"/>
    <cellStyle name="Overskrift 2" xfId="82"/>
    <cellStyle name="Overskrift 3" xfId="83"/>
    <cellStyle name="Overskrift 4" xfId="84"/>
    <cellStyle name="Percent" xfId="85"/>
    <cellStyle name="Title" xfId="86"/>
    <cellStyle name="Tittel" xfId="87"/>
    <cellStyle name="Total" xfId="88"/>
    <cellStyle name="Totalt" xfId="89"/>
    <cellStyle name="Comma" xfId="90"/>
    <cellStyle name="Comma [0]" xfId="91"/>
    <cellStyle name="Utdata" xfId="92"/>
    <cellStyle name="Uthevingsfarge1" xfId="93"/>
    <cellStyle name="Uthevingsfarge2" xfId="94"/>
    <cellStyle name="Uthevingsfarge3" xfId="95"/>
    <cellStyle name="Uthevingsfarge4" xfId="96"/>
    <cellStyle name="Uthevingsfarge5" xfId="97"/>
    <cellStyle name="Uthevingsfarge6" xfId="98"/>
    <cellStyle name="Currency" xfId="99"/>
    <cellStyle name="Currency [0]" xfId="100"/>
    <cellStyle name="Varseltekst" xfId="101"/>
    <cellStyle name="Warning Text" xfId="10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&#229;re\Documents\dokumenter\Sund%20hjortevald\2015\fordeling%20av%20dyr%202011-2015%202014%20v1,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-15 "/>
      <sheetName val="2011"/>
      <sheetName val="2012"/>
      <sheetName val="2013"/>
      <sheetName val="2014"/>
      <sheetName val="2011_felte_dyr"/>
      <sheetName val="2012 felte_dyr"/>
      <sheetName val="2013 felte_dyr"/>
      <sheetName val="2014 felte_dyr"/>
      <sheetName val="2015"/>
      <sheetName val="Felte_dyr samlet 2011-2015"/>
      <sheetName val="2008_felte dyr"/>
      <sheetName val="2009_felte_dyr"/>
      <sheetName val="2010_felte_dyr"/>
      <sheetName val="Felte_dyr samlet"/>
      <sheetName val="Daa pr dyr"/>
      <sheetName val="2008_felte_dyr tidsakse "/>
      <sheetName val="2011_felte_dyr tidsakse "/>
      <sheetName val="2012_felte_dyr tidsakse"/>
      <sheetName val="2013_felte_dyr tidsakse"/>
      <sheetName val="2014_felte_dyr tidsakse"/>
      <sheetName val="2009_felte_dyr tidsakse"/>
      <sheetName val="Fellingsutvikling pr uke 2011"/>
      <sheetName val="2010_felte_dyr tidsakse"/>
      <sheetName val="Fellingsavgifter 09"/>
      <sheetName val="Fellingsavgifter 10"/>
      <sheetName val="Fellingsavgifter 11"/>
      <sheetName val="Fellingsavgifter 12"/>
      <sheetName val="Fellingsavgifter 13"/>
      <sheetName val="Fellingsavgifter 14"/>
      <sheetName val="Fakturagrunnlag"/>
      <sheetName val="2011arb"/>
      <sheetName val="Jaktfeltnummer"/>
    </sheetNames>
    <sheetDataSet>
      <sheetData sheetId="1">
        <row r="29">
          <cell r="E29">
            <v>14</v>
          </cell>
          <cell r="F29">
            <v>14</v>
          </cell>
          <cell r="G29">
            <v>16</v>
          </cell>
          <cell r="H29">
            <v>15</v>
          </cell>
          <cell r="I29">
            <v>14</v>
          </cell>
        </row>
      </sheetData>
      <sheetData sheetId="2">
        <row r="29">
          <cell r="E29">
            <v>16</v>
          </cell>
          <cell r="F29">
            <v>15</v>
          </cell>
          <cell r="G29">
            <v>12</v>
          </cell>
          <cell r="H29">
            <v>17</v>
          </cell>
          <cell r="I29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="86" zoomScaleNormal="86" workbookViewId="0" topLeftCell="A1">
      <selection activeCell="B12" sqref="B12"/>
    </sheetView>
  </sheetViews>
  <sheetFormatPr defaultColWidth="11.421875" defaultRowHeight="12.75"/>
  <cols>
    <col min="1" max="1" width="29.8515625" style="0" customWidth="1"/>
    <col min="2" max="2" width="11.57421875" style="0" customWidth="1"/>
    <col min="3" max="3" width="7.00390625" style="0" customWidth="1"/>
    <col min="4" max="4" width="10.57421875" style="0" customWidth="1"/>
    <col min="5" max="5" width="9.7109375" style="0" customWidth="1"/>
    <col min="6" max="6" width="9.28125" style="0" customWidth="1"/>
    <col min="10" max="10" width="8.140625" style="0" customWidth="1"/>
  </cols>
  <sheetData>
    <row r="1" spans="1:10" ht="12.75" customHeight="1">
      <c r="A1" s="1" t="s">
        <v>0</v>
      </c>
      <c r="B1" s="2"/>
      <c r="C1" s="2" t="s">
        <v>1</v>
      </c>
      <c r="D1" s="3" t="s">
        <v>2</v>
      </c>
      <c r="E1" s="3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>
        <v>2010</v>
      </c>
    </row>
    <row r="2" spans="1:10" ht="12.75">
      <c r="A2" s="1"/>
      <c r="B2" s="5" t="s">
        <v>8</v>
      </c>
      <c r="C2" s="5"/>
      <c r="D2" s="3"/>
      <c r="E2" s="3"/>
      <c r="F2" s="6" t="s">
        <v>9</v>
      </c>
      <c r="G2" s="6" t="s">
        <v>10</v>
      </c>
      <c r="H2" s="6" t="s">
        <v>11</v>
      </c>
      <c r="I2" s="6" t="s">
        <v>11</v>
      </c>
      <c r="J2" s="7" t="s">
        <v>12</v>
      </c>
    </row>
    <row r="3" spans="1:10" ht="12.75">
      <c r="A3" s="8" t="s">
        <v>13</v>
      </c>
      <c r="B3" s="9">
        <v>8200</v>
      </c>
      <c r="C3" s="10">
        <v>16</v>
      </c>
      <c r="D3" s="11">
        <v>10</v>
      </c>
      <c r="E3" s="12">
        <v>2</v>
      </c>
      <c r="F3" s="12">
        <v>2</v>
      </c>
      <c r="G3" s="12">
        <v>2</v>
      </c>
      <c r="H3" s="12">
        <v>2</v>
      </c>
      <c r="I3" s="12">
        <v>2</v>
      </c>
      <c r="J3" s="13">
        <f aca="true" t="shared" si="0" ref="J3:J28">SUM(E3:I3)</f>
        <v>10</v>
      </c>
    </row>
    <row r="4" spans="1:10" ht="12.75">
      <c r="A4" s="8" t="s">
        <v>14</v>
      </c>
      <c r="B4" s="9">
        <v>2669</v>
      </c>
      <c r="C4" s="10">
        <v>2</v>
      </c>
      <c r="D4" s="11">
        <v>1</v>
      </c>
      <c r="E4" s="12"/>
      <c r="F4" s="12"/>
      <c r="G4" s="12">
        <v>1</v>
      </c>
      <c r="H4" s="12"/>
      <c r="I4" s="12"/>
      <c r="J4" s="13">
        <f t="shared" si="0"/>
        <v>1</v>
      </c>
    </row>
    <row r="5" spans="1:10" ht="12.75">
      <c r="A5" s="8" t="s">
        <v>15</v>
      </c>
      <c r="B5" s="9">
        <v>2100</v>
      </c>
      <c r="C5" s="10">
        <v>4</v>
      </c>
      <c r="D5" s="11">
        <v>2</v>
      </c>
      <c r="E5" s="12"/>
      <c r="F5" s="12">
        <v>1</v>
      </c>
      <c r="G5" s="12"/>
      <c r="H5" s="12"/>
      <c r="I5" s="12">
        <v>1</v>
      </c>
      <c r="J5" s="13">
        <f t="shared" si="0"/>
        <v>2</v>
      </c>
    </row>
    <row r="6" spans="1:10" ht="12.75">
      <c r="A6" s="8" t="s">
        <v>16</v>
      </c>
      <c r="B6" s="9">
        <v>3650</v>
      </c>
      <c r="C6" s="10">
        <v>6</v>
      </c>
      <c r="D6" s="11">
        <v>3</v>
      </c>
      <c r="E6" s="12">
        <v>1</v>
      </c>
      <c r="F6" s="12"/>
      <c r="G6" s="12">
        <v>1</v>
      </c>
      <c r="H6" s="12">
        <v>1</v>
      </c>
      <c r="I6" s="12">
        <v>1</v>
      </c>
      <c r="J6" s="13">
        <f t="shared" si="0"/>
        <v>4</v>
      </c>
    </row>
    <row r="7" spans="1:12" ht="12.75">
      <c r="A7" s="8" t="s">
        <v>17</v>
      </c>
      <c r="B7" s="14">
        <v>4600</v>
      </c>
      <c r="C7" s="15">
        <v>5</v>
      </c>
      <c r="D7" s="11">
        <v>3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3">
        <f t="shared" si="0"/>
        <v>5</v>
      </c>
      <c r="L7" s="16"/>
    </row>
    <row r="8" spans="1:10" ht="12.75">
      <c r="A8" s="8" t="s">
        <v>18</v>
      </c>
      <c r="B8" s="9">
        <f>285+401+388</f>
        <v>1074</v>
      </c>
      <c r="C8" s="10">
        <v>2</v>
      </c>
      <c r="D8" s="11">
        <v>1</v>
      </c>
      <c r="E8" s="12"/>
      <c r="F8" s="12"/>
      <c r="G8" s="12"/>
      <c r="H8" s="12"/>
      <c r="I8" s="12">
        <v>1</v>
      </c>
      <c r="J8" s="13">
        <f t="shared" si="0"/>
        <v>1</v>
      </c>
    </row>
    <row r="9" spans="1:10" ht="12.75">
      <c r="A9" s="8" t="s">
        <v>19</v>
      </c>
      <c r="B9" s="9">
        <f>200+300+155+150+200+393+75+75</f>
        <v>1548</v>
      </c>
      <c r="C9" s="10">
        <v>3</v>
      </c>
      <c r="D9" s="11">
        <v>1</v>
      </c>
      <c r="E9" s="12"/>
      <c r="F9" s="12"/>
      <c r="G9" s="12"/>
      <c r="H9" s="12"/>
      <c r="I9" s="12">
        <v>1</v>
      </c>
      <c r="J9" s="13">
        <f t="shared" si="0"/>
        <v>1</v>
      </c>
    </row>
    <row r="10" spans="1:10" ht="12.75">
      <c r="A10" s="8" t="s">
        <v>20</v>
      </c>
      <c r="B10" s="9">
        <f>137+215+220+226+271</f>
        <v>1069</v>
      </c>
      <c r="C10" s="10">
        <v>2</v>
      </c>
      <c r="D10" s="11">
        <v>1</v>
      </c>
      <c r="E10" s="12"/>
      <c r="F10" s="12">
        <v>1</v>
      </c>
      <c r="G10" s="12"/>
      <c r="H10" s="12"/>
      <c r="I10" s="12"/>
      <c r="J10" s="13">
        <f t="shared" si="0"/>
        <v>1</v>
      </c>
    </row>
    <row r="11" spans="1:10" ht="12.75">
      <c r="A11" s="8" t="s">
        <v>21</v>
      </c>
      <c r="B11" s="9">
        <v>1270</v>
      </c>
      <c r="C11" s="10">
        <v>2</v>
      </c>
      <c r="D11" s="11">
        <v>1</v>
      </c>
      <c r="E11" s="12"/>
      <c r="F11" s="12"/>
      <c r="G11" s="12">
        <v>1</v>
      </c>
      <c r="H11" s="12"/>
      <c r="I11" s="12"/>
      <c r="J11" s="13">
        <f t="shared" si="0"/>
        <v>1</v>
      </c>
    </row>
    <row r="12" spans="1:10" ht="12.75">
      <c r="A12" s="8" t="s">
        <v>22</v>
      </c>
      <c r="B12" s="9">
        <f>26+196+15+188+10+410+170+1600</f>
        <v>2615</v>
      </c>
      <c r="C12" s="10">
        <v>5</v>
      </c>
      <c r="D12" s="11">
        <v>2</v>
      </c>
      <c r="E12" s="12">
        <v>1</v>
      </c>
      <c r="F12" s="12"/>
      <c r="G12" s="12"/>
      <c r="H12" s="12">
        <v>1</v>
      </c>
      <c r="I12" s="12">
        <v>1</v>
      </c>
      <c r="J12" s="13">
        <f t="shared" si="0"/>
        <v>3</v>
      </c>
    </row>
    <row r="13" spans="1:10" ht="12.75">
      <c r="A13" s="8" t="s">
        <v>23</v>
      </c>
      <c r="B13" s="9">
        <v>1852</v>
      </c>
      <c r="C13" s="10">
        <v>3</v>
      </c>
      <c r="D13" s="11">
        <v>2</v>
      </c>
      <c r="E13" s="12">
        <v>1</v>
      </c>
      <c r="F13" s="12"/>
      <c r="G13" s="12"/>
      <c r="H13" s="12">
        <v>1</v>
      </c>
      <c r="I13" s="12"/>
      <c r="J13" s="13">
        <f t="shared" si="0"/>
        <v>2</v>
      </c>
    </row>
    <row r="14" spans="1:10" ht="12.75">
      <c r="A14" s="8" t="s">
        <v>24</v>
      </c>
      <c r="B14" s="9">
        <f>2486+1512</f>
        <v>3998</v>
      </c>
      <c r="C14" s="10">
        <v>4</v>
      </c>
      <c r="D14" s="11">
        <v>3</v>
      </c>
      <c r="E14" s="12">
        <v>1</v>
      </c>
      <c r="F14" s="12"/>
      <c r="G14" s="12">
        <v>1</v>
      </c>
      <c r="H14" s="12">
        <v>1</v>
      </c>
      <c r="I14" s="12"/>
      <c r="J14" s="13">
        <f t="shared" si="0"/>
        <v>3</v>
      </c>
    </row>
    <row r="15" spans="1:10" ht="12.75">
      <c r="A15" s="8" t="s">
        <v>25</v>
      </c>
      <c r="B15" s="9">
        <v>1752</v>
      </c>
      <c r="C15" s="10">
        <v>3</v>
      </c>
      <c r="D15" s="11">
        <v>2</v>
      </c>
      <c r="E15" s="12"/>
      <c r="F15" s="12">
        <v>1</v>
      </c>
      <c r="G15" s="12">
        <v>1</v>
      </c>
      <c r="H15" s="12"/>
      <c r="I15" s="12"/>
      <c r="J15" s="13">
        <f t="shared" si="0"/>
        <v>2</v>
      </c>
    </row>
    <row r="16" spans="1:10" ht="12.75">
      <c r="A16" s="8" t="s">
        <v>26</v>
      </c>
      <c r="B16" s="9">
        <v>3600</v>
      </c>
      <c r="C16" s="10">
        <v>1</v>
      </c>
      <c r="D16" s="11">
        <v>1</v>
      </c>
      <c r="E16" s="12"/>
      <c r="F16" s="12"/>
      <c r="G16" s="12"/>
      <c r="H16" s="12"/>
      <c r="I16" s="12">
        <v>1</v>
      </c>
      <c r="J16" s="13">
        <f t="shared" si="0"/>
        <v>1</v>
      </c>
    </row>
    <row r="17" spans="1:10" ht="12.75">
      <c r="A17" s="8" t="s">
        <v>27</v>
      </c>
      <c r="B17" s="9">
        <v>5890</v>
      </c>
      <c r="C17" s="10">
        <v>3</v>
      </c>
      <c r="D17" s="11">
        <v>3</v>
      </c>
      <c r="E17" s="12"/>
      <c r="F17" s="12">
        <v>2</v>
      </c>
      <c r="G17" s="12">
        <v>1</v>
      </c>
      <c r="H17" s="12"/>
      <c r="I17" s="12"/>
      <c r="J17" s="13">
        <f t="shared" si="0"/>
        <v>3</v>
      </c>
    </row>
    <row r="18" spans="1:10" ht="12.75">
      <c r="A18" s="8" t="s">
        <v>28</v>
      </c>
      <c r="B18" s="9">
        <v>10600</v>
      </c>
      <c r="C18" s="10">
        <v>3</v>
      </c>
      <c r="D18" s="11">
        <v>5</v>
      </c>
      <c r="E18" s="12">
        <v>1</v>
      </c>
      <c r="F18" s="12">
        <v>1</v>
      </c>
      <c r="G18" s="12">
        <v>1</v>
      </c>
      <c r="H18" s="12">
        <v>1</v>
      </c>
      <c r="I18" s="12">
        <v>1</v>
      </c>
      <c r="J18" s="13">
        <f t="shared" si="0"/>
        <v>5</v>
      </c>
    </row>
    <row r="19" spans="1:10" ht="12.75">
      <c r="A19" s="8" t="s">
        <v>29</v>
      </c>
      <c r="B19" s="9">
        <v>3479</v>
      </c>
      <c r="C19" s="10">
        <v>2</v>
      </c>
      <c r="D19" s="11">
        <v>2</v>
      </c>
      <c r="E19" s="12"/>
      <c r="F19" s="12">
        <v>1</v>
      </c>
      <c r="G19" s="12"/>
      <c r="H19" s="12"/>
      <c r="I19" s="12">
        <v>1</v>
      </c>
      <c r="J19" s="13">
        <f t="shared" si="0"/>
        <v>2</v>
      </c>
    </row>
    <row r="20" spans="1:10" ht="12.75">
      <c r="A20" s="8" t="s">
        <v>30</v>
      </c>
      <c r="B20" s="9">
        <v>1400</v>
      </c>
      <c r="C20" s="10">
        <v>2</v>
      </c>
      <c r="D20" s="11">
        <v>2</v>
      </c>
      <c r="E20" s="12">
        <v>1</v>
      </c>
      <c r="F20" s="12"/>
      <c r="G20" s="12"/>
      <c r="H20" s="12">
        <v>1</v>
      </c>
      <c r="I20" s="12"/>
      <c r="J20" s="13">
        <f t="shared" si="0"/>
        <v>2</v>
      </c>
    </row>
    <row r="21" spans="1:10" ht="12.75">
      <c r="A21" s="8" t="s">
        <v>31</v>
      </c>
      <c r="B21" s="9">
        <f>195+137+73+74+152+238+113+55+107+1150</f>
        <v>2294</v>
      </c>
      <c r="C21" s="10">
        <v>1</v>
      </c>
      <c r="D21" s="11">
        <v>2</v>
      </c>
      <c r="E21" s="12">
        <v>1</v>
      </c>
      <c r="F21" s="12"/>
      <c r="G21" s="12"/>
      <c r="H21" s="12">
        <v>1</v>
      </c>
      <c r="I21" s="12"/>
      <c r="J21" s="13">
        <f t="shared" si="0"/>
        <v>2</v>
      </c>
    </row>
    <row r="22" spans="1:10" ht="12.75">
      <c r="A22" s="8" t="s">
        <v>32</v>
      </c>
      <c r="B22" s="9">
        <v>2100</v>
      </c>
      <c r="C22" s="10">
        <v>1</v>
      </c>
      <c r="D22" s="11">
        <v>2</v>
      </c>
      <c r="E22" s="12">
        <v>1</v>
      </c>
      <c r="F22" s="12"/>
      <c r="G22" s="12"/>
      <c r="H22" s="12">
        <v>1</v>
      </c>
      <c r="I22" s="12"/>
      <c r="J22" s="13">
        <f t="shared" si="0"/>
        <v>2</v>
      </c>
    </row>
    <row r="23" spans="1:10" ht="12.75">
      <c r="A23" s="8" t="s">
        <v>33</v>
      </c>
      <c r="B23" s="9">
        <f>3221+382</f>
        <v>3603</v>
      </c>
      <c r="C23" s="10">
        <v>2</v>
      </c>
      <c r="D23" s="11">
        <v>3</v>
      </c>
      <c r="E23" s="12"/>
      <c r="F23" s="12">
        <v>1</v>
      </c>
      <c r="G23" s="12">
        <v>1</v>
      </c>
      <c r="H23" s="12"/>
      <c r="I23" s="12">
        <v>1</v>
      </c>
      <c r="J23" s="13">
        <f t="shared" si="0"/>
        <v>3</v>
      </c>
    </row>
    <row r="24" spans="1:10" ht="12.75">
      <c r="A24" s="8" t="s">
        <v>34</v>
      </c>
      <c r="B24" s="9">
        <v>1770</v>
      </c>
      <c r="C24" s="10">
        <v>1</v>
      </c>
      <c r="D24" s="11">
        <v>1</v>
      </c>
      <c r="E24" s="12"/>
      <c r="F24" s="12"/>
      <c r="G24" s="12">
        <v>1</v>
      </c>
      <c r="H24" s="12"/>
      <c r="I24" s="12"/>
      <c r="J24" s="13">
        <f t="shared" si="0"/>
        <v>1</v>
      </c>
    </row>
    <row r="25" spans="1:10" ht="12.75">
      <c r="A25" s="17" t="s">
        <v>35</v>
      </c>
      <c r="B25" s="9">
        <f>1811+85.3</f>
        <v>1896.3</v>
      </c>
      <c r="C25" s="18"/>
      <c r="D25" s="19">
        <v>2</v>
      </c>
      <c r="E25" s="20">
        <v>1</v>
      </c>
      <c r="F25" s="20"/>
      <c r="G25" s="20"/>
      <c r="H25" s="20">
        <v>1</v>
      </c>
      <c r="I25" s="20"/>
      <c r="J25" s="13">
        <f t="shared" si="0"/>
        <v>2</v>
      </c>
    </row>
    <row r="26" spans="1:10" ht="12.75">
      <c r="A26" s="21" t="s">
        <v>36</v>
      </c>
      <c r="B26" s="9">
        <f>1494+120</f>
        <v>1614</v>
      </c>
      <c r="C26" s="18"/>
      <c r="D26" s="22">
        <v>2</v>
      </c>
      <c r="E26" s="23"/>
      <c r="F26" s="23"/>
      <c r="G26" s="23">
        <v>1</v>
      </c>
      <c r="H26" s="23"/>
      <c r="I26" s="23">
        <v>1</v>
      </c>
      <c r="J26" s="13">
        <f t="shared" si="0"/>
        <v>2</v>
      </c>
    </row>
    <row r="27" spans="1:10" ht="12.75">
      <c r="A27" s="21" t="s">
        <v>37</v>
      </c>
      <c r="B27" s="9">
        <v>3182</v>
      </c>
      <c r="C27" s="9"/>
      <c r="D27" s="22">
        <v>2</v>
      </c>
      <c r="E27" s="23">
        <v>1</v>
      </c>
      <c r="F27" s="23"/>
      <c r="G27" s="23"/>
      <c r="H27" s="23">
        <v>1</v>
      </c>
      <c r="I27" s="23"/>
      <c r="J27" s="13">
        <f t="shared" si="0"/>
        <v>2</v>
      </c>
    </row>
    <row r="28" spans="1:10" ht="12.75">
      <c r="A28" s="21" t="s">
        <v>38</v>
      </c>
      <c r="B28" s="24"/>
      <c r="C28" s="9"/>
      <c r="D28" s="24">
        <v>14</v>
      </c>
      <c r="E28" s="23">
        <v>4</v>
      </c>
      <c r="F28" s="23">
        <v>2</v>
      </c>
      <c r="G28" s="23">
        <v>1</v>
      </c>
      <c r="H28" s="23">
        <v>4</v>
      </c>
      <c r="I28" s="23">
        <v>3</v>
      </c>
      <c r="J28" s="13">
        <f t="shared" si="0"/>
        <v>14</v>
      </c>
    </row>
    <row r="29" spans="1:10" ht="12.75">
      <c r="A29" s="25" t="s">
        <v>39</v>
      </c>
      <c r="B29" s="26">
        <f>SUM(B3:B28)</f>
        <v>77825.3</v>
      </c>
      <c r="C29" s="26">
        <f>SUM(C3:C27)</f>
        <v>73</v>
      </c>
      <c r="D29" s="27">
        <f aca="true" t="shared" si="1" ref="D29:J29">SUM(D3:D28)</f>
        <v>73</v>
      </c>
      <c r="E29" s="28">
        <f t="shared" si="1"/>
        <v>17</v>
      </c>
      <c r="F29" s="28">
        <f t="shared" si="1"/>
        <v>13</v>
      </c>
      <c r="G29" s="28">
        <f t="shared" si="1"/>
        <v>14</v>
      </c>
      <c r="H29" s="28">
        <f t="shared" si="1"/>
        <v>17</v>
      </c>
      <c r="I29" s="28">
        <f t="shared" si="1"/>
        <v>16</v>
      </c>
      <c r="J29" s="13">
        <f t="shared" si="1"/>
        <v>77</v>
      </c>
    </row>
    <row r="30" spans="1:9" ht="12.75">
      <c r="A30" s="29" t="s">
        <v>40</v>
      </c>
      <c r="B30" s="29"/>
      <c r="C30" s="29"/>
      <c r="D30" s="30">
        <f>SUM(E30:I30)</f>
        <v>77</v>
      </c>
      <c r="E30" s="31">
        <f>+F34</f>
        <v>16.94</v>
      </c>
      <c r="F30" s="31">
        <f>+F35</f>
        <v>13.475</v>
      </c>
      <c r="G30" s="31">
        <f>+F36</f>
        <v>13.475</v>
      </c>
      <c r="H30" s="31">
        <f>+F37</f>
        <v>16.94</v>
      </c>
      <c r="I30" s="31">
        <f>+F38</f>
        <v>16.17</v>
      </c>
    </row>
    <row r="31" spans="1:9" ht="12.75">
      <c r="A31" s="26" t="s">
        <v>41</v>
      </c>
      <c r="D31" s="32">
        <f>+D29</f>
        <v>73</v>
      </c>
      <c r="E31" s="16">
        <f>+$D$31*D34</f>
        <v>16.06</v>
      </c>
      <c r="F31" s="16">
        <f>+$D$31*D35</f>
        <v>12.774999999999999</v>
      </c>
      <c r="G31" s="16">
        <f>+$D$31*D36</f>
        <v>12.774999999999999</v>
      </c>
      <c r="H31" s="16">
        <f>+$D$31*D37</f>
        <v>16.06</v>
      </c>
      <c r="I31" s="16">
        <f>+$D$31*D38</f>
        <v>15.33</v>
      </c>
    </row>
    <row r="33" spans="1:8" ht="15.75">
      <c r="A33" s="33" t="s">
        <v>42</v>
      </c>
      <c r="B33" s="34"/>
      <c r="C33" s="34"/>
      <c r="D33" s="35"/>
      <c r="E33" s="36" t="s">
        <v>43</v>
      </c>
      <c r="F33" s="36" t="s">
        <v>44</v>
      </c>
      <c r="G33" s="36" t="s">
        <v>45</v>
      </c>
      <c r="H33" s="37"/>
    </row>
    <row r="34" spans="1:8" ht="15.75">
      <c r="A34" s="38" t="s">
        <v>46</v>
      </c>
      <c r="B34" s="39"/>
      <c r="C34" s="39"/>
      <c r="D34" s="40">
        <v>0.22</v>
      </c>
      <c r="E34" s="39">
        <v>22</v>
      </c>
      <c r="F34" s="41">
        <f>+$E$39/100*E34</f>
        <v>16.94</v>
      </c>
      <c r="G34" s="42">
        <f>+F34*3</f>
        <v>50.82000000000001</v>
      </c>
      <c r="H34" s="43"/>
    </row>
    <row r="35" spans="1:10" ht="15.75">
      <c r="A35" s="38" t="s">
        <v>47</v>
      </c>
      <c r="B35" s="39"/>
      <c r="C35" s="39"/>
      <c r="D35" s="40">
        <v>0.175</v>
      </c>
      <c r="E35" s="39">
        <v>17.5</v>
      </c>
      <c r="F35" s="41">
        <f>+$E$39/100*E35</f>
        <v>13.475</v>
      </c>
      <c r="G35" s="42">
        <f>+F35*3</f>
        <v>40.425</v>
      </c>
      <c r="H35" s="44"/>
      <c r="J35" s="45"/>
    </row>
    <row r="36" spans="1:9" ht="15.75">
      <c r="A36" s="38" t="s">
        <v>48</v>
      </c>
      <c r="B36" s="39"/>
      <c r="C36" s="39"/>
      <c r="D36" s="40">
        <v>0.175</v>
      </c>
      <c r="E36" s="39">
        <v>17.5</v>
      </c>
      <c r="F36" s="41">
        <f>+$E$39/100*E36</f>
        <v>13.475</v>
      </c>
      <c r="G36" s="42">
        <f>+F36*3</f>
        <v>40.425</v>
      </c>
      <c r="H36" s="44"/>
      <c r="I36" s="45"/>
    </row>
    <row r="37" spans="1:8" ht="15.75">
      <c r="A37" s="38" t="s">
        <v>49</v>
      </c>
      <c r="B37" s="39"/>
      <c r="C37" s="39"/>
      <c r="D37" s="40">
        <v>0.22</v>
      </c>
      <c r="E37" s="39">
        <v>22</v>
      </c>
      <c r="F37" s="41">
        <f>+$E$39/100*E37</f>
        <v>16.94</v>
      </c>
      <c r="G37" s="46">
        <f>+F37*3</f>
        <v>50.82000000000001</v>
      </c>
      <c r="H37" s="44"/>
    </row>
    <row r="38" spans="1:8" ht="15.75">
      <c r="A38" s="47" t="s">
        <v>51</v>
      </c>
      <c r="B38" s="48"/>
      <c r="C38" s="48"/>
      <c r="D38" s="49">
        <v>0.21</v>
      </c>
      <c r="E38" s="50">
        <v>21</v>
      </c>
      <c r="F38" s="41">
        <f>+$E$39/100*E38</f>
        <v>16.17</v>
      </c>
      <c r="G38" s="51">
        <f>+F38*3</f>
        <v>48.510000000000005</v>
      </c>
      <c r="H38" s="52"/>
    </row>
    <row r="39" spans="1:8" ht="15.75">
      <c r="A39" s="39"/>
      <c r="B39" s="39"/>
      <c r="C39" s="39"/>
      <c r="D39" s="41"/>
      <c r="E39" s="53">
        <v>77</v>
      </c>
      <c r="F39" s="42">
        <f>SUM(F34:F38)</f>
        <v>77</v>
      </c>
      <c r="G39" s="42">
        <f>SUM(G34:G38)</f>
        <v>231</v>
      </c>
      <c r="H39" s="53">
        <f>+F39*3</f>
        <v>231</v>
      </c>
    </row>
    <row r="40" spans="1:9" ht="12.75">
      <c r="A40" s="21"/>
      <c r="B40" s="21"/>
      <c r="C40" s="21"/>
      <c r="E40" t="str">
        <f>+E1</f>
        <v>Kalv </v>
      </c>
      <c r="F40" t="str">
        <f>+F1</f>
        <v>1 ½ år,</v>
      </c>
      <c r="G40" t="str">
        <f>+G1</f>
        <v>1 ½ år gamle </v>
      </c>
      <c r="H40" t="str">
        <f>+H1</f>
        <v>Eldre hodyr</v>
      </c>
      <c r="I40" t="str">
        <f>+I1</f>
        <v>Eldre hanndyr</v>
      </c>
    </row>
    <row r="41" spans="2:10" ht="12.75">
      <c r="B41" s="54">
        <v>2008</v>
      </c>
      <c r="C41" s="54"/>
      <c r="D41" s="54"/>
      <c r="E41" s="54">
        <f>+'[1]2011'!E29</f>
        <v>14</v>
      </c>
      <c r="F41" s="54">
        <f>+'[1]2011'!F29</f>
        <v>14</v>
      </c>
      <c r="G41" s="54">
        <f>+'[1]2011'!G29</f>
        <v>16</v>
      </c>
      <c r="H41" s="54">
        <f>+'[1]2011'!H29</f>
        <v>15</v>
      </c>
      <c r="I41" s="54">
        <f>+'[1]2011'!I29</f>
        <v>14</v>
      </c>
      <c r="J41" s="54">
        <f>SUM(E41:I41)</f>
        <v>73</v>
      </c>
    </row>
    <row r="42" spans="2:10" ht="12.75">
      <c r="B42" s="54">
        <v>2009</v>
      </c>
      <c r="C42" s="54"/>
      <c r="D42" s="54"/>
      <c r="E42" s="54">
        <f>+'[1]2012'!E29</f>
        <v>16</v>
      </c>
      <c r="F42" s="54">
        <f>+'[1]2012'!F29</f>
        <v>15</v>
      </c>
      <c r="G42" s="54">
        <f>+'[1]2012'!G29</f>
        <v>12</v>
      </c>
      <c r="H42" s="54">
        <f>+'[1]2012'!H29</f>
        <v>17</v>
      </c>
      <c r="I42" s="54">
        <f>+'[1]2012'!I29</f>
        <v>14</v>
      </c>
      <c r="J42" s="54">
        <f>SUM(E42:I42)</f>
        <v>74</v>
      </c>
    </row>
    <row r="43" spans="2:10" ht="12.75">
      <c r="B43" s="54">
        <v>2010</v>
      </c>
      <c r="C43" s="54"/>
      <c r="D43" s="54"/>
      <c r="E43" s="54">
        <f>+E29</f>
        <v>17</v>
      </c>
      <c r="F43" s="54">
        <f>+F29</f>
        <v>13</v>
      </c>
      <c r="G43" s="54">
        <f>+G29</f>
        <v>14</v>
      </c>
      <c r="H43" s="54">
        <f>+H29</f>
        <v>17</v>
      </c>
      <c r="I43" s="54">
        <f>+I29</f>
        <v>16</v>
      </c>
      <c r="J43" s="54">
        <f>SUM(E43:I43)</f>
        <v>77</v>
      </c>
    </row>
    <row r="44" spans="2:10" ht="12.75">
      <c r="B44" s="54"/>
      <c r="C44" s="54"/>
      <c r="D44" s="54"/>
      <c r="E44" s="54">
        <f aca="true" t="shared" si="2" ref="E44:J44">SUM(E41:E43)</f>
        <v>47</v>
      </c>
      <c r="F44" s="54">
        <f t="shared" si="2"/>
        <v>42</v>
      </c>
      <c r="G44" s="54">
        <f t="shared" si="2"/>
        <v>42</v>
      </c>
      <c r="H44" s="54">
        <f t="shared" si="2"/>
        <v>49</v>
      </c>
      <c r="I44" s="54">
        <f t="shared" si="2"/>
        <v>44</v>
      </c>
      <c r="J44" s="54">
        <f t="shared" si="2"/>
        <v>224</v>
      </c>
    </row>
    <row r="45" spans="2:10" ht="12.75">
      <c r="B45" s="54" t="s">
        <v>50</v>
      </c>
      <c r="C45" s="54"/>
      <c r="D45" s="54"/>
      <c r="E45" s="55">
        <f>+E44/$J$44</f>
        <v>0.20982142857142858</v>
      </c>
      <c r="F45" s="55">
        <f>+F44/$J$44</f>
        <v>0.1875</v>
      </c>
      <c r="G45" s="55">
        <f>+G44/$J$44</f>
        <v>0.1875</v>
      </c>
      <c r="H45" s="55">
        <f>+H44/$J$44</f>
        <v>0.21875</v>
      </c>
      <c r="I45" s="55">
        <f>+I44/$J$44</f>
        <v>0.19642857142857142</v>
      </c>
      <c r="J45" s="54"/>
    </row>
  </sheetData>
  <sheetProtection selectLockedCells="1" selectUnlockedCells="1"/>
  <mergeCells count="3">
    <mergeCell ref="A1:A2"/>
    <mergeCell ref="D1:D2"/>
    <mergeCell ref="E1:E2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 eiendom Invest ldt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Kåre Torsvik</dc:creator>
  <cp:keywords/>
  <dc:description/>
  <cp:lastModifiedBy>Kåre Torsvik</cp:lastModifiedBy>
  <dcterms:created xsi:type="dcterms:W3CDTF">2015-08-22T07:12:06Z</dcterms:created>
  <dcterms:modified xsi:type="dcterms:W3CDTF">2015-08-22T07:14:58Z</dcterms:modified>
  <cp:category/>
  <cp:version/>
  <cp:contentType/>
  <cp:contentStatus/>
</cp:coreProperties>
</file>