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åre orsvik\Documents\Sund hjortevald\Årsmøte 2021\"/>
    </mc:Choice>
  </mc:AlternateContent>
  <xr:revisionPtr revIDLastSave="0" documentId="8_{653031FD-1081-4F42-AA13-83134DA05B72}" xr6:coauthVersionLast="46" xr6:coauthVersionMax="46" xr10:uidLastSave="{00000000-0000-0000-0000-000000000000}"/>
  <bookViews>
    <workbookView xWindow="-120" yWindow="-120" windowWidth="29040" windowHeight="15840" activeTab="4" xr2:uid="{77150EE0-1004-46CC-BE14-0415BC593DDB}"/>
  </bookViews>
  <sheets>
    <sheet name="2021" sheetId="1" r:id="rId1"/>
    <sheet name="2022" sheetId="2" r:id="rId2"/>
    <sheet name="2023" sheetId="3" r:id="rId3"/>
    <sheet name="2024" sheetId="4" r:id="rId4"/>
    <sheet name="20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2" l="1"/>
  <c r="C27" i="5"/>
  <c r="C26" i="5"/>
  <c r="B26" i="5"/>
  <c r="C25" i="5"/>
  <c r="C24" i="5"/>
  <c r="C23" i="5"/>
  <c r="B23" i="5"/>
  <c r="C22" i="5"/>
  <c r="B21" i="5"/>
  <c r="C21" i="5" s="1"/>
  <c r="C20" i="5"/>
  <c r="C19" i="5"/>
  <c r="C18" i="5"/>
  <c r="C17" i="5"/>
  <c r="C16" i="5"/>
  <c r="C15" i="5"/>
  <c r="B15" i="5"/>
  <c r="C14" i="5"/>
  <c r="C13" i="5"/>
  <c r="C12" i="5"/>
  <c r="B12" i="5"/>
  <c r="C11" i="5"/>
  <c r="C10" i="5"/>
  <c r="C9" i="5"/>
  <c r="B9" i="5"/>
  <c r="C8" i="5"/>
  <c r="B8" i="5"/>
  <c r="C7" i="5"/>
  <c r="C6" i="5"/>
  <c r="C5" i="5"/>
  <c r="C4" i="5"/>
  <c r="C3" i="5"/>
  <c r="C29" i="5" s="1"/>
  <c r="C27" i="4"/>
  <c r="B26" i="4"/>
  <c r="C26" i="4" s="1"/>
  <c r="C25" i="4"/>
  <c r="C24" i="4"/>
  <c r="C23" i="4"/>
  <c r="B23" i="4"/>
  <c r="C22" i="4"/>
  <c r="B21" i="4"/>
  <c r="C21" i="4" s="1"/>
  <c r="C20" i="4"/>
  <c r="C19" i="4"/>
  <c r="C18" i="4"/>
  <c r="C17" i="4"/>
  <c r="C16" i="4"/>
  <c r="C15" i="4"/>
  <c r="B15" i="4"/>
  <c r="C14" i="4"/>
  <c r="C13" i="4"/>
  <c r="B12" i="4"/>
  <c r="B29" i="4" s="1"/>
  <c r="C11" i="4"/>
  <c r="C10" i="4"/>
  <c r="C9" i="4"/>
  <c r="B9" i="4"/>
  <c r="B8" i="4"/>
  <c r="C8" i="4" s="1"/>
  <c r="C7" i="4"/>
  <c r="C6" i="4"/>
  <c r="C5" i="4"/>
  <c r="C4" i="4"/>
  <c r="C3" i="4"/>
  <c r="C27" i="3"/>
  <c r="C26" i="3"/>
  <c r="B26" i="3"/>
  <c r="C25" i="3"/>
  <c r="C24" i="3"/>
  <c r="B23" i="3"/>
  <c r="C23" i="3" s="1"/>
  <c r="C22" i="3"/>
  <c r="B21" i="3"/>
  <c r="C21" i="3" s="1"/>
  <c r="C20" i="3"/>
  <c r="C19" i="3"/>
  <c r="C18" i="3"/>
  <c r="C17" i="3"/>
  <c r="C16" i="3"/>
  <c r="B15" i="3"/>
  <c r="C15" i="3" s="1"/>
  <c r="C14" i="3"/>
  <c r="C13" i="3"/>
  <c r="C12" i="3"/>
  <c r="B12" i="3"/>
  <c r="C11" i="3"/>
  <c r="C10" i="3"/>
  <c r="B9" i="3"/>
  <c r="B29" i="3" s="1"/>
  <c r="C8" i="3"/>
  <c r="B8" i="3"/>
  <c r="C7" i="3"/>
  <c r="C6" i="3"/>
  <c r="C5" i="3"/>
  <c r="C4" i="3"/>
  <c r="C3" i="3"/>
  <c r="C27" i="2"/>
  <c r="C26" i="2"/>
  <c r="B26" i="2"/>
  <c r="C25" i="2"/>
  <c r="C24" i="2"/>
  <c r="B23" i="2"/>
  <c r="C23" i="2" s="1"/>
  <c r="C22" i="2"/>
  <c r="B21" i="2"/>
  <c r="C21" i="2" s="1"/>
  <c r="C29" i="2" s="1"/>
  <c r="C20" i="2"/>
  <c r="C19" i="2"/>
  <c r="C18" i="2"/>
  <c r="C17" i="2"/>
  <c r="C16" i="2"/>
  <c r="C15" i="2"/>
  <c r="B15" i="2"/>
  <c r="C14" i="2"/>
  <c r="C13" i="2"/>
  <c r="C12" i="2"/>
  <c r="B12" i="2"/>
  <c r="C11" i="2"/>
  <c r="C10" i="2"/>
  <c r="C9" i="2"/>
  <c r="B9" i="2"/>
  <c r="B29" i="2" s="1"/>
  <c r="C8" i="2"/>
  <c r="B8" i="2"/>
  <c r="C7" i="2"/>
  <c r="C6" i="2"/>
  <c r="C5" i="2"/>
  <c r="C4" i="2"/>
  <c r="C3" i="2"/>
  <c r="C4" i="1"/>
  <c r="C29" i="1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3" i="1"/>
  <c r="P39" i="2"/>
  <c r="Q38" i="2"/>
  <c r="R38" i="2" s="1"/>
  <c r="R37" i="2"/>
  <c r="Q37" i="2"/>
  <c r="Q36" i="2"/>
  <c r="R36" i="2" s="1"/>
  <c r="R35" i="2"/>
  <c r="Q35" i="2"/>
  <c r="Q34" i="2"/>
  <c r="P39" i="5"/>
  <c r="Q38" i="5"/>
  <c r="R38" i="5" s="1"/>
  <c r="Q37" i="5"/>
  <c r="R37" i="5" s="1"/>
  <c r="Q36" i="5"/>
  <c r="R36" i="5" s="1"/>
  <c r="Q35" i="5"/>
  <c r="R35" i="5" s="1"/>
  <c r="Q34" i="5"/>
  <c r="R34" i="5" s="1"/>
  <c r="P39" i="4"/>
  <c r="Q38" i="4"/>
  <c r="R38" i="4" s="1"/>
  <c r="Q37" i="4"/>
  <c r="R37" i="4" s="1"/>
  <c r="Q36" i="4"/>
  <c r="R36" i="4" s="1"/>
  <c r="Q35" i="4"/>
  <c r="R35" i="4" s="1"/>
  <c r="Q34" i="4"/>
  <c r="P39" i="3"/>
  <c r="Q38" i="3"/>
  <c r="R38" i="3" s="1"/>
  <c r="Q37" i="3"/>
  <c r="R37" i="3" s="1"/>
  <c r="Q36" i="3"/>
  <c r="R36" i="3" s="1"/>
  <c r="Q35" i="3"/>
  <c r="R35" i="3" s="1"/>
  <c r="Q34" i="3"/>
  <c r="Q38" i="1"/>
  <c r="Q37" i="1"/>
  <c r="Q36" i="1"/>
  <c r="Q35" i="1"/>
  <c r="Q34" i="1"/>
  <c r="N41" i="1"/>
  <c r="I46" i="5"/>
  <c r="H46" i="5"/>
  <c r="H47" i="5" s="1"/>
  <c r="G46" i="5"/>
  <c r="F46" i="5"/>
  <c r="E46" i="5"/>
  <c r="J44" i="5"/>
  <c r="J43" i="5"/>
  <c r="J42" i="5"/>
  <c r="J41" i="5"/>
  <c r="J46" i="5" s="1"/>
  <c r="I40" i="5"/>
  <c r="H40" i="5"/>
  <c r="G40" i="5"/>
  <c r="F40" i="5"/>
  <c r="E40" i="5"/>
  <c r="G38" i="5"/>
  <c r="F38" i="5"/>
  <c r="F37" i="5"/>
  <c r="H30" i="5" s="1"/>
  <c r="G36" i="5"/>
  <c r="F36" i="5"/>
  <c r="G30" i="5" s="1"/>
  <c r="F35" i="5"/>
  <c r="F39" i="5" s="1"/>
  <c r="G34" i="5"/>
  <c r="F34" i="5"/>
  <c r="I30" i="5"/>
  <c r="E30" i="5"/>
  <c r="I29" i="5"/>
  <c r="H29" i="5"/>
  <c r="G29" i="5"/>
  <c r="F29" i="5"/>
  <c r="E29" i="5"/>
  <c r="D29" i="5"/>
  <c r="D31" i="5" s="1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I46" i="4"/>
  <c r="H46" i="4"/>
  <c r="G46" i="4"/>
  <c r="F46" i="4"/>
  <c r="E46" i="4"/>
  <c r="J44" i="4"/>
  <c r="J43" i="4"/>
  <c r="J42" i="4"/>
  <c r="J46" i="4" s="1"/>
  <c r="I47" i="4" s="1"/>
  <c r="J41" i="4"/>
  <c r="I40" i="4"/>
  <c r="H40" i="4"/>
  <c r="G40" i="4"/>
  <c r="F40" i="4"/>
  <c r="E40" i="4"/>
  <c r="F38" i="4"/>
  <c r="G38" i="4" s="1"/>
  <c r="F37" i="4"/>
  <c r="H30" i="4" s="1"/>
  <c r="F36" i="4"/>
  <c r="G36" i="4" s="1"/>
  <c r="F35" i="4"/>
  <c r="F34" i="4"/>
  <c r="E30" i="4" s="1"/>
  <c r="I29" i="4"/>
  <c r="H29" i="4"/>
  <c r="G29" i="4"/>
  <c r="F29" i="4"/>
  <c r="E29" i="4"/>
  <c r="D29" i="4"/>
  <c r="D31" i="4" s="1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I46" i="3"/>
  <c r="H46" i="3"/>
  <c r="H47" i="3" s="1"/>
  <c r="G46" i="3"/>
  <c r="G47" i="3" s="1"/>
  <c r="F46" i="3"/>
  <c r="F47" i="3" s="1"/>
  <c r="E46" i="3"/>
  <c r="J44" i="3"/>
  <c r="J43" i="3"/>
  <c r="J42" i="3"/>
  <c r="J41" i="3"/>
  <c r="J46" i="3" s="1"/>
  <c r="E47" i="3" s="1"/>
  <c r="I40" i="3"/>
  <c r="H40" i="3"/>
  <c r="G40" i="3"/>
  <c r="F40" i="3"/>
  <c r="E40" i="3"/>
  <c r="F38" i="3"/>
  <c r="G38" i="3" s="1"/>
  <c r="F37" i="3"/>
  <c r="G37" i="3" s="1"/>
  <c r="F36" i="3"/>
  <c r="G36" i="3" s="1"/>
  <c r="G35" i="3"/>
  <c r="F35" i="3"/>
  <c r="F30" i="3" s="1"/>
  <c r="F34" i="3"/>
  <c r="H30" i="3"/>
  <c r="G30" i="3"/>
  <c r="I29" i="3"/>
  <c r="H29" i="3"/>
  <c r="G29" i="3"/>
  <c r="F29" i="3"/>
  <c r="E29" i="3"/>
  <c r="D29" i="3"/>
  <c r="D31" i="3" s="1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I46" i="2"/>
  <c r="H46" i="2"/>
  <c r="G46" i="2"/>
  <c r="F46" i="2"/>
  <c r="E46" i="2"/>
  <c r="J44" i="2"/>
  <c r="J43" i="2"/>
  <c r="J42" i="2"/>
  <c r="J46" i="2" s="1"/>
  <c r="J41" i="2"/>
  <c r="I40" i="2"/>
  <c r="H40" i="2"/>
  <c r="G40" i="2"/>
  <c r="F40" i="2"/>
  <c r="E40" i="2"/>
  <c r="F38" i="2"/>
  <c r="G38" i="2" s="1"/>
  <c r="F37" i="2"/>
  <c r="H30" i="2" s="1"/>
  <c r="F36" i="2"/>
  <c r="G36" i="2" s="1"/>
  <c r="F35" i="2"/>
  <c r="F30" i="2" s="1"/>
  <c r="F34" i="2"/>
  <c r="F39" i="2" s="1"/>
  <c r="I29" i="2"/>
  <c r="H29" i="2"/>
  <c r="G29" i="2"/>
  <c r="F29" i="2"/>
  <c r="E29" i="2"/>
  <c r="D29" i="2"/>
  <c r="D31" i="2" s="1"/>
  <c r="J28" i="2"/>
  <c r="J27" i="2"/>
  <c r="J26" i="2"/>
  <c r="J25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P39" i="1"/>
  <c r="B21" i="1"/>
  <c r="B15" i="1"/>
  <c r="J44" i="1"/>
  <c r="J43" i="1"/>
  <c r="J42" i="1"/>
  <c r="I46" i="1"/>
  <c r="H46" i="1"/>
  <c r="G46" i="1"/>
  <c r="F46" i="1"/>
  <c r="E46" i="1"/>
  <c r="I40" i="1"/>
  <c r="H40" i="1"/>
  <c r="G40" i="1"/>
  <c r="F40" i="1"/>
  <c r="E40" i="1"/>
  <c r="F38" i="1"/>
  <c r="G38" i="1" s="1"/>
  <c r="F37" i="1"/>
  <c r="H30" i="1" s="1"/>
  <c r="F36" i="1"/>
  <c r="G30" i="1" s="1"/>
  <c r="F35" i="1"/>
  <c r="G35" i="1" s="1"/>
  <c r="F34" i="1"/>
  <c r="E30" i="1" s="1"/>
  <c r="F29" i="1"/>
  <c r="J28" i="1"/>
  <c r="J27" i="1"/>
  <c r="J26" i="1"/>
  <c r="B26" i="1"/>
  <c r="J25" i="1"/>
  <c r="J24" i="1"/>
  <c r="J23" i="1"/>
  <c r="B23" i="1"/>
  <c r="J22" i="1"/>
  <c r="J21" i="1"/>
  <c r="J20" i="1"/>
  <c r="I29" i="1"/>
  <c r="J18" i="1"/>
  <c r="J17" i="1"/>
  <c r="J16" i="1"/>
  <c r="J15" i="1"/>
  <c r="J14" i="1"/>
  <c r="J13" i="1"/>
  <c r="J12" i="1"/>
  <c r="B12" i="1"/>
  <c r="J11" i="1"/>
  <c r="J10" i="1"/>
  <c r="J9" i="1"/>
  <c r="B9" i="1"/>
  <c r="J8" i="1"/>
  <c r="B8" i="1"/>
  <c r="J7" i="1"/>
  <c r="J6" i="1"/>
  <c r="J5" i="1"/>
  <c r="J4" i="1"/>
  <c r="H29" i="1"/>
  <c r="G29" i="1"/>
  <c r="J3" i="1"/>
  <c r="D29" i="1"/>
  <c r="D31" i="1" s="1"/>
  <c r="J29" i="5" l="1"/>
  <c r="J29" i="4"/>
  <c r="J29" i="3"/>
  <c r="J29" i="2"/>
  <c r="B29" i="5"/>
  <c r="C29" i="4"/>
  <c r="C12" i="4"/>
  <c r="C29" i="3"/>
  <c r="C9" i="3"/>
  <c r="R39" i="5"/>
  <c r="Q39" i="5"/>
  <c r="G35" i="5"/>
  <c r="G37" i="5"/>
  <c r="G30" i="4"/>
  <c r="Q39" i="4"/>
  <c r="I30" i="4"/>
  <c r="G37" i="4"/>
  <c r="G34" i="4"/>
  <c r="F39" i="4"/>
  <c r="G35" i="4"/>
  <c r="G39" i="4" s="1"/>
  <c r="F39" i="3"/>
  <c r="Q39" i="3"/>
  <c r="E30" i="3"/>
  <c r="G35" i="2"/>
  <c r="Q39" i="2"/>
  <c r="G37" i="2"/>
  <c r="E30" i="2"/>
  <c r="R34" i="2"/>
  <c r="R39" i="2" s="1"/>
  <c r="R34" i="4"/>
  <c r="R39" i="4" s="1"/>
  <c r="R34" i="3"/>
  <c r="R39" i="3" s="1"/>
  <c r="G47" i="5"/>
  <c r="F31" i="5"/>
  <c r="E31" i="5"/>
  <c r="G31" i="5"/>
  <c r="I31" i="5"/>
  <c r="H31" i="5"/>
  <c r="I47" i="5"/>
  <c r="F47" i="5"/>
  <c r="E47" i="5"/>
  <c r="F30" i="5"/>
  <c r="D30" i="5" s="1"/>
  <c r="E47" i="4"/>
  <c r="F47" i="4"/>
  <c r="G47" i="4"/>
  <c r="F31" i="4"/>
  <c r="E31" i="4"/>
  <c r="I31" i="4"/>
  <c r="H31" i="4"/>
  <c r="G31" i="4"/>
  <c r="H47" i="4"/>
  <c r="F30" i="4"/>
  <c r="F31" i="3"/>
  <c r="G31" i="3"/>
  <c r="E31" i="3"/>
  <c r="I31" i="3"/>
  <c r="H31" i="3"/>
  <c r="I47" i="3"/>
  <c r="I30" i="3"/>
  <c r="D30" i="3" s="1"/>
  <c r="G34" i="3"/>
  <c r="G39" i="3" s="1"/>
  <c r="I47" i="2"/>
  <c r="E47" i="2"/>
  <c r="F31" i="2"/>
  <c r="E31" i="2"/>
  <c r="G31" i="2"/>
  <c r="I31" i="2"/>
  <c r="H31" i="2"/>
  <c r="F47" i="2"/>
  <c r="G47" i="2"/>
  <c r="H47" i="2"/>
  <c r="G30" i="2"/>
  <c r="D30" i="2" s="1"/>
  <c r="I30" i="2"/>
  <c r="G34" i="2"/>
  <c r="F30" i="1"/>
  <c r="F39" i="1"/>
  <c r="B29" i="1"/>
  <c r="E31" i="1"/>
  <c r="I31" i="1"/>
  <c r="H31" i="1"/>
  <c r="G31" i="1"/>
  <c r="F31" i="1"/>
  <c r="J41" i="1"/>
  <c r="J46" i="1" s="1"/>
  <c r="E47" i="1" s="1"/>
  <c r="J19" i="1"/>
  <c r="J29" i="1" s="1"/>
  <c r="I30" i="1"/>
  <c r="G34" i="1"/>
  <c r="G36" i="1"/>
  <c r="E29" i="1"/>
  <c r="G37" i="1"/>
  <c r="G39" i="5" l="1"/>
  <c r="D30" i="4"/>
  <c r="G39" i="2"/>
  <c r="D30" i="1"/>
  <c r="G39" i="1"/>
  <c r="H47" i="1"/>
  <c r="G47" i="1"/>
  <c r="I47" i="1"/>
  <c r="F47" i="1"/>
  <c r="R34" i="1"/>
  <c r="R35" i="1"/>
  <c r="R36" i="1"/>
  <c r="R37" i="1"/>
  <c r="R39" i="1"/>
  <c r="R38" i="1"/>
  <c r="Q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I6" authorId="0" shapeId="0" xr:uid="{DBD75AC6-8BF3-44B7-831F-80152A314126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DE652889-38D2-4A9D-BB66-71E992DC6855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 shapeId="0" xr:uid="{422089C0-4711-4B53-849A-D6B38B99B962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6" authorId="0" shapeId="0" xr:uid="{AD7604A1-9333-4982-9BF4-B009553BA06C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I3" authorId="0" shapeId="0" xr:uid="{B56E7576-43AA-457A-8B76-4DDB8965FD39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33929D54-FE2B-4473-9E44-6C83CC6B615C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 shapeId="0" xr:uid="{85DF81A2-6DD8-428F-9871-89DD3C0E0B34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1" authorId="0" shapeId="0" xr:uid="{CC7D9013-A44E-450D-8235-1E78B79BFDC7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6" authorId="0" shapeId="0" xr:uid="{1B317CD0-65C9-4046-80BE-04B68D39AAA2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I5" authorId="0" shapeId="0" xr:uid="{4E6D776E-9C86-435A-BE5E-5060AE85C347}">
      <text>
        <r>
          <rPr>
            <b/>
            <sz val="9"/>
            <color indexed="81"/>
            <rFont val="Tahoma"/>
            <family val="2"/>
          </rPr>
          <t>10 + bukk</t>
        </r>
      </text>
    </comment>
    <comment ref="I8" authorId="0" shapeId="0" xr:uid="{68CD0EC2-2094-478B-A08B-F44EA1399B76}">
      <text>
        <r>
          <rPr>
            <b/>
            <sz val="9"/>
            <color indexed="81"/>
            <rFont val="Tahoma"/>
            <family val="2"/>
          </rPr>
          <t>10 + bukk</t>
        </r>
      </text>
    </comment>
    <comment ref="I18" authorId="0" shapeId="0" xr:uid="{9772D3A8-EB91-46C6-B56B-DA581CC9B38E}">
      <text>
        <r>
          <rPr>
            <b/>
            <sz val="9"/>
            <color indexed="81"/>
            <rFont val="Tahoma"/>
            <family val="2"/>
          </rPr>
          <t>10 + bukk</t>
        </r>
      </text>
    </comment>
    <comment ref="I23" authorId="0" shapeId="0" xr:uid="{1E90D3DB-AA88-4FFB-8DB7-7ABF7A6C254D}">
      <text>
        <r>
          <rPr>
            <b/>
            <sz val="9"/>
            <color indexed="81"/>
            <rFont val="Tahoma"/>
            <family val="2"/>
          </rPr>
          <t>10 + bukk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I3" authorId="0" shapeId="0" xr:uid="{A1FE34B4-2115-4CCA-90DC-BAD39AB0B0AE}">
      <text>
        <r>
          <rPr>
            <b/>
            <sz val="9"/>
            <color indexed="81"/>
            <rFont val="Tahoma"/>
            <family val="2"/>
          </rPr>
          <t>10+ bukk</t>
        </r>
      </text>
    </comment>
    <comment ref="I10" authorId="0" shapeId="0" xr:uid="{67D922B9-3F9C-4905-9AB7-3B7300DC557D}">
      <text>
        <r>
          <rPr>
            <b/>
            <sz val="9"/>
            <color indexed="81"/>
            <rFont val="Tahoma"/>
            <family val="2"/>
          </rPr>
          <t>10+ bukk</t>
        </r>
      </text>
    </comment>
    <comment ref="I14" authorId="0" shapeId="0" xr:uid="{9950AEAC-764E-48E5-8D22-CBE75CD3BF59}">
      <text>
        <r>
          <rPr>
            <b/>
            <sz val="9"/>
            <color indexed="81"/>
            <rFont val="Tahoma"/>
            <family val="2"/>
          </rPr>
          <t>10+ bukk</t>
        </r>
      </text>
    </comment>
    <comment ref="I16" authorId="0" shapeId="0" xr:uid="{7FECB39D-7596-4CC7-88A1-0BAFF399B3B1}">
      <text>
        <r>
          <rPr>
            <b/>
            <sz val="9"/>
            <color indexed="81"/>
            <rFont val="Tahoma"/>
            <family val="2"/>
          </rPr>
          <t>10+ bukk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I3" authorId="0" shapeId="0" xr:uid="{69D05D20-F4B0-4FD7-A637-498079F5F533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2AAE6764-CFF0-41A8-930E-5811B754FDCC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 shapeId="0" xr:uid="{606BD0EA-48C2-4A90-BD43-7E7694FD5A6A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" authorId="0" shapeId="0" xr:uid="{D1E2A397-5B02-4B22-AC72-2E90565AB104}">
      <text>
        <r>
          <rPr>
            <b/>
            <sz val="9"/>
            <color indexed="81"/>
            <rFont val="Tahoma"/>
            <family val="2"/>
          </rPr>
          <t>10+ bukk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<sst xmlns="http://schemas.openxmlformats.org/spreadsheetml/2006/main" count="312" uniqueCount="55">
  <si>
    <t>Jaktfelt</t>
  </si>
  <si>
    <t>Tildelte løyver 2007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</si>
  <si>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</si>
  <si>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</si>
  <si>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</si>
  <si>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</si>
  <si>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</si>
  <si>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</si>
  <si>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</si>
  <si>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</si>
  <si>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</si>
  <si>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</si>
  <si>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</si>
  <si>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Indre Sund</t>
  </si>
  <si>
    <t>Tyssøy, vest på Lundanest</t>
  </si>
  <si>
    <t>Dommedal</t>
  </si>
  <si>
    <t>Kleppe/Kleppevik</t>
  </si>
  <si>
    <t>Forland</t>
  </si>
  <si>
    <t>Steinsland</t>
  </si>
  <si>
    <t>Hamre</t>
  </si>
  <si>
    <t>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</si>
  <si>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</si>
  <si>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</si>
  <si>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</si>
  <si>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</si>
  <si>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</si>
  <si>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</si>
  <si>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</si>
  <si>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</t>
  </si>
  <si>
    <t>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</si>
  <si>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</si>
  <si>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</si>
  <si>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</si>
  <si>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</si>
  <si>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</si>
  <si>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</si>
  <si>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</si>
  <si>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</si>
  <si>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</si>
  <si>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</si>
  <si>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Fordelingstal for dyr i året</t>
  </si>
  <si>
    <t>Fordeling med 1.fordelingstallet:</t>
  </si>
  <si>
    <t>Kategori</t>
  </si>
  <si>
    <t>Prosent</t>
  </si>
  <si>
    <t>Tal dyr/året</t>
  </si>
  <si>
    <t>Tal dyr i perioden</t>
  </si>
  <si>
    <t xml:space="preserve"> Kalv                                                                 22  </t>
  </si>
  <si>
    <t>1 ½ år gamle hodyr</t>
  </si>
  <si>
    <t>1 ½ år gamle hanndyr</t>
  </si>
  <si>
    <t xml:space="preserve">Eldre hodyr (2 ½ år og eldre)                         22          </t>
  </si>
  <si>
    <r>
      <t>Eldre hanndyr (2 ½ år og eldre)</t>
    </r>
    <r>
      <rPr>
        <b/>
        <sz val="12"/>
        <rFont val="Times New Roman"/>
        <family val="1"/>
      </rPr>
      <t xml:space="preserve"> </t>
    </r>
  </si>
  <si>
    <t>%-vis fordeling</t>
  </si>
  <si>
    <r>
      <t>Eldre hanndyr (2 ½ år og eldre)</t>
    </r>
    <r>
      <rPr>
        <b/>
        <sz val="10"/>
        <rFont val="Arial"/>
        <family val="1"/>
      </rPr>
      <t xml:space="preserve"> </t>
    </r>
  </si>
  <si>
    <t xml:space="preserve">Antall løyver pr år: </t>
  </si>
  <si>
    <t>Ny prosent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</si>
</sst>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" fontId="4" fillId="0" borderId="1" xfId="0" applyNumberFormat="1" applyFont="1" applyBorder="1"/>
    <xf numFmtId="0" fontId="5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0" fillId="4" borderId="0" xfId="0" applyFill="1"/>
    <xf numFmtId="0" fontId="3" fillId="3" borderId="5" xfId="0" applyFont="1" applyFill="1" applyBorder="1" applyAlignment="1">
      <alignment horizontal="center" vertical="top" wrapText="1"/>
    </xf>
    <xf numFmtId="1" fontId="4" fillId="0" borderId="5" xfId="0" applyNumberFormat="1" applyFont="1" applyBorder="1"/>
    <xf numFmtId="0" fontId="3" fillId="0" borderId="7" xfId="0" applyFont="1" applyBorder="1" applyAlignment="1">
      <alignment vertical="top" wrapText="1"/>
    </xf>
    <xf numFmtId="0" fontId="5" fillId="3" borderId="8" xfId="0" applyFont="1" applyFill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vertical="top" wrapText="1"/>
    </xf>
    <xf numFmtId="0" fontId="0" fillId="3" borderId="6" xfId="0" applyFill="1" applyBorder="1"/>
    <xf numFmtId="0" fontId="0" fillId="0" borderId="2" xfId="0" applyBorder="1"/>
    <xf numFmtId="0" fontId="6" fillId="5" borderId="0" xfId="0" applyFont="1" applyFill="1" applyAlignment="1">
      <alignment vertical="top" wrapText="1"/>
    </xf>
    <xf numFmtId="0" fontId="0" fillId="5" borderId="0" xfId="0" applyFill="1"/>
    <xf numFmtId="1" fontId="0" fillId="5" borderId="0" xfId="0" applyNumberFormat="1" applyFill="1"/>
    <xf numFmtId="1" fontId="0" fillId="0" borderId="0" xfId="0" applyNumberFormat="1"/>
    <xf numFmtId="0" fontId="7" fillId="6" borderId="9" xfId="0" applyFont="1" applyFill="1" applyBorder="1"/>
    <xf numFmtId="0" fontId="7" fillId="6" borderId="10" xfId="0" applyFont="1" applyFill="1" applyBorder="1"/>
    <xf numFmtId="0" fontId="0" fillId="0" borderId="10" xfId="0" applyBorder="1"/>
    <xf numFmtId="0" fontId="8" fillId="6" borderId="10" xfId="0" applyFont="1" applyFill="1" applyBorder="1"/>
    <xf numFmtId="0" fontId="0" fillId="0" borderId="11" xfId="0" applyBorder="1"/>
    <xf numFmtId="0" fontId="9" fillId="6" borderId="12" xfId="0" applyFont="1" applyFill="1" applyBorder="1"/>
    <xf numFmtId="0" fontId="9" fillId="6" borderId="0" xfId="0" applyFont="1" applyFill="1"/>
    <xf numFmtId="164" fontId="0" fillId="0" borderId="0" xfId="0" applyNumberFormat="1"/>
    <xf numFmtId="0" fontId="9" fillId="6" borderId="13" xfId="0" applyFont="1" applyFill="1" applyBorder="1"/>
    <xf numFmtId="0" fontId="0" fillId="0" borderId="13" xfId="0" applyBorder="1"/>
    <xf numFmtId="0" fontId="9" fillId="6" borderId="14" xfId="0" applyFont="1" applyFill="1" applyBorder="1"/>
    <xf numFmtId="0" fontId="9" fillId="6" borderId="15" xfId="0" applyFont="1" applyFill="1" applyBorder="1"/>
    <xf numFmtId="164" fontId="0" fillId="0" borderId="15" xfId="0" applyNumberFormat="1" applyBorder="1"/>
    <xf numFmtId="0" fontId="11" fillId="6" borderId="15" xfId="0" applyFont="1" applyFill="1" applyBorder="1"/>
    <xf numFmtId="1" fontId="0" fillId="0" borderId="15" xfId="0" applyNumberFormat="1" applyBorder="1"/>
    <xf numFmtId="0" fontId="11" fillId="6" borderId="16" xfId="0" applyFont="1" applyFill="1" applyBorder="1"/>
    <xf numFmtId="0" fontId="11" fillId="6" borderId="0" xfId="0" applyFont="1" applyFill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1" fillId="0" borderId="10" xfId="0" applyFont="1" applyBorder="1"/>
    <xf numFmtId="0" fontId="1" fillId="0" borderId="11" xfId="0" applyFont="1" applyBorder="1"/>
    <xf numFmtId="164" fontId="1" fillId="0" borderId="0" xfId="0" applyNumberFormat="1" applyFont="1"/>
    <xf numFmtId="1" fontId="1" fillId="0" borderId="0" xfId="0" applyNumberFormat="1" applyFont="1"/>
    <xf numFmtId="0" fontId="1" fillId="0" borderId="13" xfId="0" applyFont="1" applyBorder="1"/>
    <xf numFmtId="164" fontId="1" fillId="0" borderId="15" xfId="0" applyNumberFormat="1" applyFont="1" applyBorder="1"/>
    <xf numFmtId="1" fontId="1" fillId="0" borderId="15" xfId="0" applyNumberFormat="1" applyFont="1" applyBorder="1"/>
    <xf numFmtId="0" fontId="1" fillId="0" borderId="0" xfId="0" applyFont="1"/>
    <xf numFmtId="0" fontId="9" fillId="6" borderId="0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9AA0F-9E8D-4A29-92A3-E1CA098A7467}">
  <sheetPr>
    <pageSetUpPr fitToPage="1"/>
  </sheetPr>
  <dimension ref="A1:S47"/>
  <sheetViews>
    <sheetView topLeftCell="A4" zoomScale="116" zoomScaleNormal="116" workbookViewId="0">
      <selection activeCell="I29" sqref="I29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7" customWidth="1"/>
    <col min="4" max="4" width="10.5703125" customWidth="1"/>
    <col min="5" max="5" width="9.7109375" customWidth="1"/>
    <col min="6" max="6" width="9.28515625" customWidth="1"/>
    <col min="10" max="10" width="8.140625" customWidth="1"/>
    <col min="257" max="257" width="29.85546875" customWidth="1"/>
    <col min="258" max="258" width="11.5703125" customWidth="1"/>
    <col min="259" max="259" width="7" customWidth="1"/>
    <col min="260" max="260" width="10.5703125" customWidth="1"/>
    <col min="261" max="261" width="9.7109375" customWidth="1"/>
    <col min="262" max="262" width="9.28515625" customWidth="1"/>
    <col min="266" max="266" width="8.140625" customWidth="1"/>
    <col min="513" max="513" width="29.85546875" customWidth="1"/>
    <col min="514" max="514" width="11.5703125" customWidth="1"/>
    <col min="515" max="515" width="7" customWidth="1"/>
    <col min="516" max="516" width="10.5703125" customWidth="1"/>
    <col min="517" max="517" width="9.7109375" customWidth="1"/>
    <col min="518" max="518" width="9.28515625" customWidth="1"/>
    <col min="522" max="522" width="8.140625" customWidth="1"/>
    <col min="769" max="769" width="29.85546875" customWidth="1"/>
    <col min="770" max="770" width="11.5703125" customWidth="1"/>
    <col min="771" max="771" width="7" customWidth="1"/>
    <col min="772" max="772" width="10.5703125" customWidth="1"/>
    <col min="773" max="773" width="9.7109375" customWidth="1"/>
    <col min="774" max="774" width="9.28515625" customWidth="1"/>
    <col min="778" max="778" width="8.140625" customWidth="1"/>
    <col min="1025" max="1025" width="29.85546875" customWidth="1"/>
    <col min="1026" max="1026" width="11.5703125" customWidth="1"/>
    <col min="1027" max="1027" width="7" customWidth="1"/>
    <col min="1028" max="1028" width="10.5703125" customWidth="1"/>
    <col min="1029" max="1029" width="9.7109375" customWidth="1"/>
    <col min="1030" max="1030" width="9.28515625" customWidth="1"/>
    <col min="1034" max="1034" width="8.140625" customWidth="1"/>
    <col min="1281" max="1281" width="29.85546875" customWidth="1"/>
    <col min="1282" max="1282" width="11.5703125" customWidth="1"/>
    <col min="1283" max="1283" width="7" customWidth="1"/>
    <col min="1284" max="1284" width="10.5703125" customWidth="1"/>
    <col min="1285" max="1285" width="9.7109375" customWidth="1"/>
    <col min="1286" max="1286" width="9.28515625" customWidth="1"/>
    <col min="1290" max="1290" width="8.140625" customWidth="1"/>
    <col min="1537" max="1537" width="29.85546875" customWidth="1"/>
    <col min="1538" max="1538" width="11.5703125" customWidth="1"/>
    <col min="1539" max="1539" width="7" customWidth="1"/>
    <col min="1540" max="1540" width="10.5703125" customWidth="1"/>
    <col min="1541" max="1541" width="9.7109375" customWidth="1"/>
    <col min="1542" max="1542" width="9.28515625" customWidth="1"/>
    <col min="1546" max="1546" width="8.140625" customWidth="1"/>
    <col min="1793" max="1793" width="29.85546875" customWidth="1"/>
    <col min="1794" max="1794" width="11.5703125" customWidth="1"/>
    <col min="1795" max="1795" width="7" customWidth="1"/>
    <col min="1796" max="1796" width="10.5703125" customWidth="1"/>
    <col min="1797" max="1797" width="9.7109375" customWidth="1"/>
    <col min="1798" max="1798" width="9.28515625" customWidth="1"/>
    <col min="1802" max="1802" width="8.140625" customWidth="1"/>
    <col min="2049" max="2049" width="29.85546875" customWidth="1"/>
    <col min="2050" max="2050" width="11.5703125" customWidth="1"/>
    <col min="2051" max="2051" width="7" customWidth="1"/>
    <col min="2052" max="2052" width="10.5703125" customWidth="1"/>
    <col min="2053" max="2053" width="9.7109375" customWidth="1"/>
    <col min="2054" max="2054" width="9.28515625" customWidth="1"/>
    <col min="2058" max="2058" width="8.140625" customWidth="1"/>
    <col min="2305" max="2305" width="29.85546875" customWidth="1"/>
    <col min="2306" max="2306" width="11.5703125" customWidth="1"/>
    <col min="2307" max="2307" width="7" customWidth="1"/>
    <col min="2308" max="2308" width="10.5703125" customWidth="1"/>
    <col min="2309" max="2309" width="9.7109375" customWidth="1"/>
    <col min="2310" max="2310" width="9.28515625" customWidth="1"/>
    <col min="2314" max="2314" width="8.140625" customWidth="1"/>
    <col min="2561" max="2561" width="29.85546875" customWidth="1"/>
    <col min="2562" max="2562" width="11.5703125" customWidth="1"/>
    <col min="2563" max="2563" width="7" customWidth="1"/>
    <col min="2564" max="2564" width="10.5703125" customWidth="1"/>
    <col min="2565" max="2565" width="9.7109375" customWidth="1"/>
    <col min="2566" max="2566" width="9.28515625" customWidth="1"/>
    <col min="2570" max="2570" width="8.140625" customWidth="1"/>
    <col min="2817" max="2817" width="29.85546875" customWidth="1"/>
    <col min="2818" max="2818" width="11.5703125" customWidth="1"/>
    <col min="2819" max="2819" width="7" customWidth="1"/>
    <col min="2820" max="2820" width="10.5703125" customWidth="1"/>
    <col min="2821" max="2821" width="9.7109375" customWidth="1"/>
    <col min="2822" max="2822" width="9.28515625" customWidth="1"/>
    <col min="2826" max="2826" width="8.140625" customWidth="1"/>
    <col min="3073" max="3073" width="29.85546875" customWidth="1"/>
    <col min="3074" max="3074" width="11.5703125" customWidth="1"/>
    <col min="3075" max="3075" width="7" customWidth="1"/>
    <col min="3076" max="3076" width="10.5703125" customWidth="1"/>
    <col min="3077" max="3077" width="9.7109375" customWidth="1"/>
    <col min="3078" max="3078" width="9.28515625" customWidth="1"/>
    <col min="3082" max="3082" width="8.140625" customWidth="1"/>
    <col min="3329" max="3329" width="29.85546875" customWidth="1"/>
    <col min="3330" max="3330" width="11.5703125" customWidth="1"/>
    <col min="3331" max="3331" width="7" customWidth="1"/>
    <col min="3332" max="3332" width="10.5703125" customWidth="1"/>
    <col min="3333" max="3333" width="9.7109375" customWidth="1"/>
    <col min="3334" max="3334" width="9.28515625" customWidth="1"/>
    <col min="3338" max="3338" width="8.140625" customWidth="1"/>
    <col min="3585" max="3585" width="29.85546875" customWidth="1"/>
    <col min="3586" max="3586" width="11.5703125" customWidth="1"/>
    <col min="3587" max="3587" width="7" customWidth="1"/>
    <col min="3588" max="3588" width="10.5703125" customWidth="1"/>
    <col min="3589" max="3589" width="9.7109375" customWidth="1"/>
    <col min="3590" max="3590" width="9.28515625" customWidth="1"/>
    <col min="3594" max="3594" width="8.140625" customWidth="1"/>
    <col min="3841" max="3841" width="29.85546875" customWidth="1"/>
    <col min="3842" max="3842" width="11.5703125" customWidth="1"/>
    <col min="3843" max="3843" width="7" customWidth="1"/>
    <col min="3844" max="3844" width="10.5703125" customWidth="1"/>
    <col min="3845" max="3845" width="9.7109375" customWidth="1"/>
    <col min="3846" max="3846" width="9.28515625" customWidth="1"/>
    <col min="3850" max="3850" width="8.140625" customWidth="1"/>
    <col min="4097" max="4097" width="29.85546875" customWidth="1"/>
    <col min="4098" max="4098" width="11.5703125" customWidth="1"/>
    <col min="4099" max="4099" width="7" customWidth="1"/>
    <col min="4100" max="4100" width="10.5703125" customWidth="1"/>
    <col min="4101" max="4101" width="9.7109375" customWidth="1"/>
    <col min="4102" max="4102" width="9.28515625" customWidth="1"/>
    <col min="4106" max="4106" width="8.140625" customWidth="1"/>
    <col min="4353" max="4353" width="29.85546875" customWidth="1"/>
    <col min="4354" max="4354" width="11.5703125" customWidth="1"/>
    <col min="4355" max="4355" width="7" customWidth="1"/>
    <col min="4356" max="4356" width="10.5703125" customWidth="1"/>
    <col min="4357" max="4357" width="9.7109375" customWidth="1"/>
    <col min="4358" max="4358" width="9.28515625" customWidth="1"/>
    <col min="4362" max="4362" width="8.140625" customWidth="1"/>
    <col min="4609" max="4609" width="29.85546875" customWidth="1"/>
    <col min="4610" max="4610" width="11.5703125" customWidth="1"/>
    <col min="4611" max="4611" width="7" customWidth="1"/>
    <col min="4612" max="4612" width="10.5703125" customWidth="1"/>
    <col min="4613" max="4613" width="9.7109375" customWidth="1"/>
    <col min="4614" max="4614" width="9.28515625" customWidth="1"/>
    <col min="4618" max="4618" width="8.140625" customWidth="1"/>
    <col min="4865" max="4865" width="29.85546875" customWidth="1"/>
    <col min="4866" max="4866" width="11.5703125" customWidth="1"/>
    <col min="4867" max="4867" width="7" customWidth="1"/>
    <col min="4868" max="4868" width="10.5703125" customWidth="1"/>
    <col min="4869" max="4869" width="9.7109375" customWidth="1"/>
    <col min="4870" max="4870" width="9.28515625" customWidth="1"/>
    <col min="4874" max="4874" width="8.140625" customWidth="1"/>
    <col min="5121" max="5121" width="29.85546875" customWidth="1"/>
    <col min="5122" max="5122" width="11.5703125" customWidth="1"/>
    <col min="5123" max="5123" width="7" customWidth="1"/>
    <col min="5124" max="5124" width="10.5703125" customWidth="1"/>
    <col min="5125" max="5125" width="9.7109375" customWidth="1"/>
    <col min="5126" max="5126" width="9.28515625" customWidth="1"/>
    <col min="5130" max="5130" width="8.140625" customWidth="1"/>
    <col min="5377" max="5377" width="29.85546875" customWidth="1"/>
    <col min="5378" max="5378" width="11.5703125" customWidth="1"/>
    <col min="5379" max="5379" width="7" customWidth="1"/>
    <col min="5380" max="5380" width="10.5703125" customWidth="1"/>
    <col min="5381" max="5381" width="9.7109375" customWidth="1"/>
    <col min="5382" max="5382" width="9.28515625" customWidth="1"/>
    <col min="5386" max="5386" width="8.140625" customWidth="1"/>
    <col min="5633" max="5633" width="29.85546875" customWidth="1"/>
    <col min="5634" max="5634" width="11.5703125" customWidth="1"/>
    <col min="5635" max="5635" width="7" customWidth="1"/>
    <col min="5636" max="5636" width="10.5703125" customWidth="1"/>
    <col min="5637" max="5637" width="9.7109375" customWidth="1"/>
    <col min="5638" max="5638" width="9.28515625" customWidth="1"/>
    <col min="5642" max="5642" width="8.140625" customWidth="1"/>
    <col min="5889" max="5889" width="29.85546875" customWidth="1"/>
    <col min="5890" max="5890" width="11.5703125" customWidth="1"/>
    <col min="5891" max="5891" width="7" customWidth="1"/>
    <col min="5892" max="5892" width="10.5703125" customWidth="1"/>
    <col min="5893" max="5893" width="9.7109375" customWidth="1"/>
    <col min="5894" max="5894" width="9.28515625" customWidth="1"/>
    <col min="5898" max="5898" width="8.140625" customWidth="1"/>
    <col min="6145" max="6145" width="29.85546875" customWidth="1"/>
    <col min="6146" max="6146" width="11.5703125" customWidth="1"/>
    <col min="6147" max="6147" width="7" customWidth="1"/>
    <col min="6148" max="6148" width="10.5703125" customWidth="1"/>
    <col min="6149" max="6149" width="9.7109375" customWidth="1"/>
    <col min="6150" max="6150" width="9.28515625" customWidth="1"/>
    <col min="6154" max="6154" width="8.140625" customWidth="1"/>
    <col min="6401" max="6401" width="29.85546875" customWidth="1"/>
    <col min="6402" max="6402" width="11.5703125" customWidth="1"/>
    <col min="6403" max="6403" width="7" customWidth="1"/>
    <col min="6404" max="6404" width="10.5703125" customWidth="1"/>
    <col min="6405" max="6405" width="9.7109375" customWidth="1"/>
    <col min="6406" max="6406" width="9.28515625" customWidth="1"/>
    <col min="6410" max="6410" width="8.140625" customWidth="1"/>
    <col min="6657" max="6657" width="29.85546875" customWidth="1"/>
    <col min="6658" max="6658" width="11.5703125" customWidth="1"/>
    <col min="6659" max="6659" width="7" customWidth="1"/>
    <col min="6660" max="6660" width="10.5703125" customWidth="1"/>
    <col min="6661" max="6661" width="9.7109375" customWidth="1"/>
    <col min="6662" max="6662" width="9.28515625" customWidth="1"/>
    <col min="6666" max="6666" width="8.140625" customWidth="1"/>
    <col min="6913" max="6913" width="29.85546875" customWidth="1"/>
    <col min="6914" max="6914" width="11.5703125" customWidth="1"/>
    <col min="6915" max="6915" width="7" customWidth="1"/>
    <col min="6916" max="6916" width="10.5703125" customWidth="1"/>
    <col min="6917" max="6917" width="9.7109375" customWidth="1"/>
    <col min="6918" max="6918" width="9.28515625" customWidth="1"/>
    <col min="6922" max="6922" width="8.140625" customWidth="1"/>
    <col min="7169" max="7169" width="29.85546875" customWidth="1"/>
    <col min="7170" max="7170" width="11.5703125" customWidth="1"/>
    <col min="7171" max="7171" width="7" customWidth="1"/>
    <col min="7172" max="7172" width="10.5703125" customWidth="1"/>
    <col min="7173" max="7173" width="9.7109375" customWidth="1"/>
    <col min="7174" max="7174" width="9.28515625" customWidth="1"/>
    <col min="7178" max="7178" width="8.140625" customWidth="1"/>
    <col min="7425" max="7425" width="29.85546875" customWidth="1"/>
    <col min="7426" max="7426" width="11.5703125" customWidth="1"/>
    <col min="7427" max="7427" width="7" customWidth="1"/>
    <col min="7428" max="7428" width="10.5703125" customWidth="1"/>
    <col min="7429" max="7429" width="9.7109375" customWidth="1"/>
    <col min="7430" max="7430" width="9.28515625" customWidth="1"/>
    <col min="7434" max="7434" width="8.140625" customWidth="1"/>
    <col min="7681" max="7681" width="29.85546875" customWidth="1"/>
    <col min="7682" max="7682" width="11.5703125" customWidth="1"/>
    <col min="7683" max="7683" width="7" customWidth="1"/>
    <col min="7684" max="7684" width="10.5703125" customWidth="1"/>
    <col min="7685" max="7685" width="9.7109375" customWidth="1"/>
    <col min="7686" max="7686" width="9.28515625" customWidth="1"/>
    <col min="7690" max="7690" width="8.140625" customWidth="1"/>
    <col min="7937" max="7937" width="29.85546875" customWidth="1"/>
    <col min="7938" max="7938" width="11.5703125" customWidth="1"/>
    <col min="7939" max="7939" width="7" customWidth="1"/>
    <col min="7940" max="7940" width="10.5703125" customWidth="1"/>
    <col min="7941" max="7941" width="9.7109375" customWidth="1"/>
    <col min="7942" max="7942" width="9.28515625" customWidth="1"/>
    <col min="7946" max="7946" width="8.140625" customWidth="1"/>
    <col min="8193" max="8193" width="29.85546875" customWidth="1"/>
    <col min="8194" max="8194" width="11.5703125" customWidth="1"/>
    <col min="8195" max="8195" width="7" customWidth="1"/>
    <col min="8196" max="8196" width="10.5703125" customWidth="1"/>
    <col min="8197" max="8197" width="9.7109375" customWidth="1"/>
    <col min="8198" max="8198" width="9.28515625" customWidth="1"/>
    <col min="8202" max="8202" width="8.140625" customWidth="1"/>
    <col min="8449" max="8449" width="29.85546875" customWidth="1"/>
    <col min="8450" max="8450" width="11.5703125" customWidth="1"/>
    <col min="8451" max="8451" width="7" customWidth="1"/>
    <col min="8452" max="8452" width="10.5703125" customWidth="1"/>
    <col min="8453" max="8453" width="9.7109375" customWidth="1"/>
    <col min="8454" max="8454" width="9.28515625" customWidth="1"/>
    <col min="8458" max="8458" width="8.140625" customWidth="1"/>
    <col min="8705" max="8705" width="29.85546875" customWidth="1"/>
    <col min="8706" max="8706" width="11.5703125" customWidth="1"/>
    <col min="8707" max="8707" width="7" customWidth="1"/>
    <col min="8708" max="8708" width="10.5703125" customWidth="1"/>
    <col min="8709" max="8709" width="9.7109375" customWidth="1"/>
    <col min="8710" max="8710" width="9.28515625" customWidth="1"/>
    <col min="8714" max="8714" width="8.140625" customWidth="1"/>
    <col min="8961" max="8961" width="29.85546875" customWidth="1"/>
    <col min="8962" max="8962" width="11.5703125" customWidth="1"/>
    <col min="8963" max="8963" width="7" customWidth="1"/>
    <col min="8964" max="8964" width="10.5703125" customWidth="1"/>
    <col min="8965" max="8965" width="9.7109375" customWidth="1"/>
    <col min="8966" max="8966" width="9.28515625" customWidth="1"/>
    <col min="8970" max="8970" width="8.140625" customWidth="1"/>
    <col min="9217" max="9217" width="29.85546875" customWidth="1"/>
    <col min="9218" max="9218" width="11.5703125" customWidth="1"/>
    <col min="9219" max="9219" width="7" customWidth="1"/>
    <col min="9220" max="9220" width="10.5703125" customWidth="1"/>
    <col min="9221" max="9221" width="9.7109375" customWidth="1"/>
    <col min="9222" max="9222" width="9.28515625" customWidth="1"/>
    <col min="9226" max="9226" width="8.140625" customWidth="1"/>
    <col min="9473" max="9473" width="29.85546875" customWidth="1"/>
    <col min="9474" max="9474" width="11.5703125" customWidth="1"/>
    <col min="9475" max="9475" width="7" customWidth="1"/>
    <col min="9476" max="9476" width="10.5703125" customWidth="1"/>
    <col min="9477" max="9477" width="9.7109375" customWidth="1"/>
    <col min="9478" max="9478" width="9.28515625" customWidth="1"/>
    <col min="9482" max="9482" width="8.140625" customWidth="1"/>
    <col min="9729" max="9729" width="29.85546875" customWidth="1"/>
    <col min="9730" max="9730" width="11.5703125" customWidth="1"/>
    <col min="9731" max="9731" width="7" customWidth="1"/>
    <col min="9732" max="9732" width="10.5703125" customWidth="1"/>
    <col min="9733" max="9733" width="9.7109375" customWidth="1"/>
    <col min="9734" max="9734" width="9.28515625" customWidth="1"/>
    <col min="9738" max="9738" width="8.140625" customWidth="1"/>
    <col min="9985" max="9985" width="29.85546875" customWidth="1"/>
    <col min="9986" max="9986" width="11.5703125" customWidth="1"/>
    <col min="9987" max="9987" width="7" customWidth="1"/>
    <col min="9988" max="9988" width="10.5703125" customWidth="1"/>
    <col min="9989" max="9989" width="9.7109375" customWidth="1"/>
    <col min="9990" max="9990" width="9.28515625" customWidth="1"/>
    <col min="9994" max="9994" width="8.140625" customWidth="1"/>
    <col min="10241" max="10241" width="29.85546875" customWidth="1"/>
    <col min="10242" max="10242" width="11.5703125" customWidth="1"/>
    <col min="10243" max="10243" width="7" customWidth="1"/>
    <col min="10244" max="10244" width="10.5703125" customWidth="1"/>
    <col min="10245" max="10245" width="9.7109375" customWidth="1"/>
    <col min="10246" max="10246" width="9.28515625" customWidth="1"/>
    <col min="10250" max="10250" width="8.140625" customWidth="1"/>
    <col min="10497" max="10497" width="29.85546875" customWidth="1"/>
    <col min="10498" max="10498" width="11.5703125" customWidth="1"/>
    <col min="10499" max="10499" width="7" customWidth="1"/>
    <col min="10500" max="10500" width="10.5703125" customWidth="1"/>
    <col min="10501" max="10501" width="9.7109375" customWidth="1"/>
    <col min="10502" max="10502" width="9.28515625" customWidth="1"/>
    <col min="10506" max="10506" width="8.140625" customWidth="1"/>
    <col min="10753" max="10753" width="29.85546875" customWidth="1"/>
    <col min="10754" max="10754" width="11.5703125" customWidth="1"/>
    <col min="10755" max="10755" width="7" customWidth="1"/>
    <col min="10756" max="10756" width="10.5703125" customWidth="1"/>
    <col min="10757" max="10757" width="9.7109375" customWidth="1"/>
    <col min="10758" max="10758" width="9.28515625" customWidth="1"/>
    <col min="10762" max="10762" width="8.140625" customWidth="1"/>
    <col min="11009" max="11009" width="29.85546875" customWidth="1"/>
    <col min="11010" max="11010" width="11.5703125" customWidth="1"/>
    <col min="11011" max="11011" width="7" customWidth="1"/>
    <col min="11012" max="11012" width="10.5703125" customWidth="1"/>
    <col min="11013" max="11013" width="9.7109375" customWidth="1"/>
    <col min="11014" max="11014" width="9.28515625" customWidth="1"/>
    <col min="11018" max="11018" width="8.140625" customWidth="1"/>
    <col min="11265" max="11265" width="29.85546875" customWidth="1"/>
    <col min="11266" max="11266" width="11.5703125" customWidth="1"/>
    <col min="11267" max="11267" width="7" customWidth="1"/>
    <col min="11268" max="11268" width="10.5703125" customWidth="1"/>
    <col min="11269" max="11269" width="9.7109375" customWidth="1"/>
    <col min="11270" max="11270" width="9.28515625" customWidth="1"/>
    <col min="11274" max="11274" width="8.140625" customWidth="1"/>
    <col min="11521" max="11521" width="29.85546875" customWidth="1"/>
    <col min="11522" max="11522" width="11.5703125" customWidth="1"/>
    <col min="11523" max="11523" width="7" customWidth="1"/>
    <col min="11524" max="11524" width="10.5703125" customWidth="1"/>
    <col min="11525" max="11525" width="9.7109375" customWidth="1"/>
    <col min="11526" max="11526" width="9.28515625" customWidth="1"/>
    <col min="11530" max="11530" width="8.140625" customWidth="1"/>
    <col min="11777" max="11777" width="29.85546875" customWidth="1"/>
    <col min="11778" max="11778" width="11.5703125" customWidth="1"/>
    <col min="11779" max="11779" width="7" customWidth="1"/>
    <col min="11780" max="11780" width="10.5703125" customWidth="1"/>
    <col min="11781" max="11781" width="9.7109375" customWidth="1"/>
    <col min="11782" max="11782" width="9.28515625" customWidth="1"/>
    <col min="11786" max="11786" width="8.140625" customWidth="1"/>
    <col min="12033" max="12033" width="29.85546875" customWidth="1"/>
    <col min="12034" max="12034" width="11.5703125" customWidth="1"/>
    <col min="12035" max="12035" width="7" customWidth="1"/>
    <col min="12036" max="12036" width="10.5703125" customWidth="1"/>
    <col min="12037" max="12037" width="9.7109375" customWidth="1"/>
    <col min="12038" max="12038" width="9.28515625" customWidth="1"/>
    <col min="12042" max="12042" width="8.140625" customWidth="1"/>
    <col min="12289" max="12289" width="29.85546875" customWidth="1"/>
    <col min="12290" max="12290" width="11.5703125" customWidth="1"/>
    <col min="12291" max="12291" width="7" customWidth="1"/>
    <col min="12292" max="12292" width="10.5703125" customWidth="1"/>
    <col min="12293" max="12293" width="9.7109375" customWidth="1"/>
    <col min="12294" max="12294" width="9.28515625" customWidth="1"/>
    <col min="12298" max="12298" width="8.140625" customWidth="1"/>
    <col min="12545" max="12545" width="29.85546875" customWidth="1"/>
    <col min="12546" max="12546" width="11.5703125" customWidth="1"/>
    <col min="12547" max="12547" width="7" customWidth="1"/>
    <col min="12548" max="12548" width="10.5703125" customWidth="1"/>
    <col min="12549" max="12549" width="9.7109375" customWidth="1"/>
    <col min="12550" max="12550" width="9.28515625" customWidth="1"/>
    <col min="12554" max="12554" width="8.140625" customWidth="1"/>
    <col min="12801" max="12801" width="29.85546875" customWidth="1"/>
    <col min="12802" max="12802" width="11.5703125" customWidth="1"/>
    <col min="12803" max="12803" width="7" customWidth="1"/>
    <col min="12804" max="12804" width="10.5703125" customWidth="1"/>
    <col min="12805" max="12805" width="9.7109375" customWidth="1"/>
    <col min="12806" max="12806" width="9.28515625" customWidth="1"/>
    <col min="12810" max="12810" width="8.140625" customWidth="1"/>
    <col min="13057" max="13057" width="29.85546875" customWidth="1"/>
    <col min="13058" max="13058" width="11.5703125" customWidth="1"/>
    <col min="13059" max="13059" width="7" customWidth="1"/>
    <col min="13060" max="13060" width="10.5703125" customWidth="1"/>
    <col min="13061" max="13061" width="9.7109375" customWidth="1"/>
    <col min="13062" max="13062" width="9.28515625" customWidth="1"/>
    <col min="13066" max="13066" width="8.140625" customWidth="1"/>
    <col min="13313" max="13313" width="29.85546875" customWidth="1"/>
    <col min="13314" max="13314" width="11.5703125" customWidth="1"/>
    <col min="13315" max="13315" width="7" customWidth="1"/>
    <col min="13316" max="13316" width="10.5703125" customWidth="1"/>
    <col min="13317" max="13317" width="9.7109375" customWidth="1"/>
    <col min="13318" max="13318" width="9.28515625" customWidth="1"/>
    <col min="13322" max="13322" width="8.140625" customWidth="1"/>
    <col min="13569" max="13569" width="29.85546875" customWidth="1"/>
    <col min="13570" max="13570" width="11.5703125" customWidth="1"/>
    <col min="13571" max="13571" width="7" customWidth="1"/>
    <col min="13572" max="13572" width="10.5703125" customWidth="1"/>
    <col min="13573" max="13573" width="9.7109375" customWidth="1"/>
    <col min="13574" max="13574" width="9.28515625" customWidth="1"/>
    <col min="13578" max="13578" width="8.140625" customWidth="1"/>
    <col min="13825" max="13825" width="29.85546875" customWidth="1"/>
    <col min="13826" max="13826" width="11.5703125" customWidth="1"/>
    <col min="13827" max="13827" width="7" customWidth="1"/>
    <col min="13828" max="13828" width="10.5703125" customWidth="1"/>
    <col min="13829" max="13829" width="9.7109375" customWidth="1"/>
    <col min="13830" max="13830" width="9.28515625" customWidth="1"/>
    <col min="13834" max="13834" width="8.140625" customWidth="1"/>
    <col min="14081" max="14081" width="29.85546875" customWidth="1"/>
    <col min="14082" max="14082" width="11.5703125" customWidth="1"/>
    <col min="14083" max="14083" width="7" customWidth="1"/>
    <col min="14084" max="14084" width="10.5703125" customWidth="1"/>
    <col min="14085" max="14085" width="9.7109375" customWidth="1"/>
    <col min="14086" max="14086" width="9.28515625" customWidth="1"/>
    <col min="14090" max="14090" width="8.140625" customWidth="1"/>
    <col min="14337" max="14337" width="29.85546875" customWidth="1"/>
    <col min="14338" max="14338" width="11.5703125" customWidth="1"/>
    <col min="14339" max="14339" width="7" customWidth="1"/>
    <col min="14340" max="14340" width="10.5703125" customWidth="1"/>
    <col min="14341" max="14341" width="9.7109375" customWidth="1"/>
    <col min="14342" max="14342" width="9.28515625" customWidth="1"/>
    <col min="14346" max="14346" width="8.140625" customWidth="1"/>
    <col min="14593" max="14593" width="29.85546875" customWidth="1"/>
    <col min="14594" max="14594" width="11.5703125" customWidth="1"/>
    <col min="14595" max="14595" width="7" customWidth="1"/>
    <col min="14596" max="14596" width="10.5703125" customWidth="1"/>
    <col min="14597" max="14597" width="9.7109375" customWidth="1"/>
    <col min="14598" max="14598" width="9.28515625" customWidth="1"/>
    <col min="14602" max="14602" width="8.140625" customWidth="1"/>
    <col min="14849" max="14849" width="29.85546875" customWidth="1"/>
    <col min="14850" max="14850" width="11.5703125" customWidth="1"/>
    <col min="14851" max="14851" width="7" customWidth="1"/>
    <col min="14852" max="14852" width="10.5703125" customWidth="1"/>
    <col min="14853" max="14853" width="9.7109375" customWidth="1"/>
    <col min="14854" max="14854" width="9.28515625" customWidth="1"/>
    <col min="14858" max="14858" width="8.140625" customWidth="1"/>
    <col min="15105" max="15105" width="29.85546875" customWidth="1"/>
    <col min="15106" max="15106" width="11.5703125" customWidth="1"/>
    <col min="15107" max="15107" width="7" customWidth="1"/>
    <col min="15108" max="15108" width="10.5703125" customWidth="1"/>
    <col min="15109" max="15109" width="9.7109375" customWidth="1"/>
    <col min="15110" max="15110" width="9.28515625" customWidth="1"/>
    <col min="15114" max="15114" width="8.140625" customWidth="1"/>
    <col min="15361" max="15361" width="29.85546875" customWidth="1"/>
    <col min="15362" max="15362" width="11.5703125" customWidth="1"/>
    <col min="15363" max="15363" width="7" customWidth="1"/>
    <col min="15364" max="15364" width="10.5703125" customWidth="1"/>
    <col min="15365" max="15365" width="9.7109375" customWidth="1"/>
    <col min="15366" max="15366" width="9.28515625" customWidth="1"/>
    <col min="15370" max="15370" width="8.140625" customWidth="1"/>
    <col min="15617" max="15617" width="29.85546875" customWidth="1"/>
    <col min="15618" max="15618" width="11.5703125" customWidth="1"/>
    <col min="15619" max="15619" width="7" customWidth="1"/>
    <col min="15620" max="15620" width="10.5703125" customWidth="1"/>
    <col min="15621" max="15621" width="9.7109375" customWidth="1"/>
    <col min="15622" max="15622" width="9.28515625" customWidth="1"/>
    <col min="15626" max="15626" width="8.140625" customWidth="1"/>
    <col min="15873" max="15873" width="29.85546875" customWidth="1"/>
    <col min="15874" max="15874" width="11.5703125" customWidth="1"/>
    <col min="15875" max="15875" width="7" customWidth="1"/>
    <col min="15876" max="15876" width="10.5703125" customWidth="1"/>
    <col min="15877" max="15877" width="9.7109375" customWidth="1"/>
    <col min="15878" max="15878" width="9.28515625" customWidth="1"/>
    <col min="15882" max="15882" width="8.140625" customWidth="1"/>
    <col min="16129" max="16129" width="29.85546875" customWidth="1"/>
    <col min="16130" max="16130" width="11.5703125" customWidth="1"/>
    <col min="16131" max="16131" width="7" customWidth="1"/>
    <col min="16132" max="16132" width="10.5703125" customWidth="1"/>
    <col min="16133" max="16133" width="9.7109375" customWidth="1"/>
    <col min="16134" max="16134" width="9.28515625" customWidth="1"/>
    <col min="16138" max="16138" width="8.140625" customWidth="1"/>
  </cols>
  <sheetData>
    <row r="1" spans="1:10" ht="12.75" customHeight="1" x14ac:dyDescent="0.2">
      <c r="A1" s="57" t="s">
        <v>0</v>
      </c>
      <c r="B1" s="1"/>
      <c r="C1" s="1" t="s">
        <v>1</v>
      </c>
      <c r="D1" s="58" t="s">
        <v>2</v>
      </c>
      <c r="E1" s="58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>
        <v>2021</v>
      </c>
    </row>
    <row r="2" spans="1:10" x14ac:dyDescent="0.2">
      <c r="A2" s="57"/>
      <c r="B2" s="3" t="s">
        <v>8</v>
      </c>
      <c r="C2" s="3"/>
      <c r="D2" s="58"/>
      <c r="E2" s="58"/>
      <c r="F2" s="4" t="s">
        <v>9</v>
      </c>
      <c r="G2" s="4" t="s">
        <v>10</v>
      </c>
      <c r="H2" s="4" t="s">
        <v>11</v>
      </c>
      <c r="I2" s="4" t="s">
        <v>11</v>
      </c>
      <c r="J2" s="5" t="s">
        <v>12</v>
      </c>
    </row>
    <row r="3" spans="1:10" x14ac:dyDescent="0.2">
      <c r="A3" s="6" t="s">
        <v>13</v>
      </c>
      <c r="B3" s="7">
        <v>8200</v>
      </c>
      <c r="C3" s="12">
        <f>+B3/800</f>
        <v>10.25</v>
      </c>
      <c r="D3" s="8">
        <v>10</v>
      </c>
      <c r="E3" s="59">
        <v>2</v>
      </c>
      <c r="F3" s="59">
        <v>2</v>
      </c>
      <c r="G3" s="59">
        <v>2</v>
      </c>
      <c r="H3" s="59">
        <v>2</v>
      </c>
      <c r="I3" s="59">
        <v>2</v>
      </c>
      <c r="J3" s="10">
        <f t="shared" ref="J3:J28" si="0">SUM(E3:I3)</f>
        <v>10</v>
      </c>
    </row>
    <row r="4" spans="1:10" x14ac:dyDescent="0.2">
      <c r="A4" s="6" t="s">
        <v>14</v>
      </c>
      <c r="B4" s="7">
        <v>2669</v>
      </c>
      <c r="C4" s="12">
        <f t="shared" ref="C4:C27" si="1">+B4/800</f>
        <v>3.3362500000000002</v>
      </c>
      <c r="D4" s="11">
        <v>1</v>
      </c>
      <c r="E4" s="59"/>
      <c r="F4" s="59">
        <v>1</v>
      </c>
      <c r="G4" s="59"/>
      <c r="H4" s="59"/>
      <c r="I4" s="59"/>
      <c r="J4" s="10">
        <f t="shared" si="0"/>
        <v>1</v>
      </c>
    </row>
    <row r="5" spans="1:10" x14ac:dyDescent="0.2">
      <c r="A5" s="6" t="s">
        <v>15</v>
      </c>
      <c r="B5" s="7">
        <v>2100</v>
      </c>
      <c r="C5" s="12">
        <f t="shared" si="1"/>
        <v>2.625</v>
      </c>
      <c r="D5" s="8">
        <v>2</v>
      </c>
      <c r="E5" s="59"/>
      <c r="F5" s="59">
        <v>1</v>
      </c>
      <c r="G5" s="59">
        <v>1</v>
      </c>
      <c r="H5" s="59"/>
      <c r="I5" s="59"/>
      <c r="J5" s="10">
        <f t="shared" si="0"/>
        <v>2</v>
      </c>
    </row>
    <row r="6" spans="1:10" x14ac:dyDescent="0.2">
      <c r="A6" s="6" t="s">
        <v>16</v>
      </c>
      <c r="B6" s="7">
        <v>3650</v>
      </c>
      <c r="C6" s="12">
        <f t="shared" si="1"/>
        <v>4.5625</v>
      </c>
      <c r="D6" s="8">
        <v>4</v>
      </c>
      <c r="E6" s="59">
        <v>1</v>
      </c>
      <c r="F6" s="59">
        <v>1</v>
      </c>
      <c r="G6" s="59">
        <v>1</v>
      </c>
      <c r="H6" s="59"/>
      <c r="I6" s="9">
        <v>1</v>
      </c>
      <c r="J6" s="10">
        <f t="shared" si="0"/>
        <v>4</v>
      </c>
    </row>
    <row r="7" spans="1:10" x14ac:dyDescent="0.2">
      <c r="A7" s="6" t="s">
        <v>17</v>
      </c>
      <c r="B7" s="7">
        <v>4600</v>
      </c>
      <c r="C7" s="12">
        <f t="shared" si="1"/>
        <v>5.75</v>
      </c>
      <c r="D7" s="8">
        <v>4</v>
      </c>
      <c r="E7" s="59">
        <v>1</v>
      </c>
      <c r="F7" s="59">
        <v>1</v>
      </c>
      <c r="G7" s="59">
        <v>1</v>
      </c>
      <c r="H7" s="59">
        <v>1</v>
      </c>
      <c r="I7" s="59"/>
      <c r="J7" s="10">
        <f t="shared" si="0"/>
        <v>4</v>
      </c>
    </row>
    <row r="8" spans="1:10" x14ac:dyDescent="0.2">
      <c r="A8" s="6" t="s">
        <v>18</v>
      </c>
      <c r="B8" s="7">
        <f>285+401+388</f>
        <v>1074</v>
      </c>
      <c r="C8" s="12">
        <f t="shared" si="1"/>
        <v>1.3425</v>
      </c>
      <c r="D8" s="8">
        <v>1</v>
      </c>
      <c r="E8" s="59"/>
      <c r="F8" s="59"/>
      <c r="G8" s="59">
        <v>1</v>
      </c>
      <c r="H8" s="59"/>
      <c r="I8" s="59"/>
      <c r="J8" s="10">
        <f t="shared" si="0"/>
        <v>1</v>
      </c>
    </row>
    <row r="9" spans="1:10" x14ac:dyDescent="0.2">
      <c r="A9" s="6" t="s">
        <v>19</v>
      </c>
      <c r="B9" s="7">
        <f>200+300+155+150+200+393+75+75</f>
        <v>1548</v>
      </c>
      <c r="C9" s="12">
        <f t="shared" si="1"/>
        <v>1.9350000000000001</v>
      </c>
      <c r="D9" s="8">
        <v>2</v>
      </c>
      <c r="E9" s="59">
        <v>1</v>
      </c>
      <c r="F9" s="59"/>
      <c r="G9" s="59"/>
      <c r="H9" s="59">
        <v>1</v>
      </c>
      <c r="I9" s="59"/>
      <c r="J9" s="10">
        <f t="shared" si="0"/>
        <v>2</v>
      </c>
    </row>
    <row r="10" spans="1:10" x14ac:dyDescent="0.2">
      <c r="A10" s="6" t="s">
        <v>20</v>
      </c>
      <c r="B10" s="7">
        <v>1098.9000000000001</v>
      </c>
      <c r="C10" s="12">
        <f t="shared" si="1"/>
        <v>1.3736250000000001</v>
      </c>
      <c r="D10" s="11">
        <v>1</v>
      </c>
      <c r="E10" s="59"/>
      <c r="F10" s="59">
        <v>1</v>
      </c>
      <c r="G10" s="59"/>
      <c r="H10" s="59"/>
      <c r="I10" s="59"/>
      <c r="J10" s="10">
        <f t="shared" si="0"/>
        <v>1</v>
      </c>
    </row>
    <row r="11" spans="1:10" x14ac:dyDescent="0.2">
      <c r="A11" s="6" t="s">
        <v>21</v>
      </c>
      <c r="B11" s="7">
        <v>1270</v>
      </c>
      <c r="C11" s="12">
        <f t="shared" si="1"/>
        <v>1.5874999999999999</v>
      </c>
      <c r="D11" s="8">
        <v>1</v>
      </c>
      <c r="E11" s="59"/>
      <c r="F11" s="59"/>
      <c r="G11" s="59">
        <v>1</v>
      </c>
      <c r="H11" s="59"/>
      <c r="I11" s="59"/>
      <c r="J11" s="10">
        <f t="shared" si="0"/>
        <v>1</v>
      </c>
    </row>
    <row r="12" spans="1:10" x14ac:dyDescent="0.2">
      <c r="A12" s="6" t="s">
        <v>22</v>
      </c>
      <c r="B12" s="7">
        <f>26+196+15+188+10+410+360+170+1600</f>
        <v>2975</v>
      </c>
      <c r="C12" s="12">
        <f t="shared" si="1"/>
        <v>3.71875</v>
      </c>
      <c r="D12" s="8">
        <v>3</v>
      </c>
      <c r="E12" s="59">
        <v>1</v>
      </c>
      <c r="F12" s="59"/>
      <c r="G12" s="59"/>
      <c r="H12" s="59">
        <v>1</v>
      </c>
      <c r="I12" s="9">
        <v>1</v>
      </c>
      <c r="J12" s="10">
        <f t="shared" si="0"/>
        <v>3</v>
      </c>
    </row>
    <row r="13" spans="1:10" x14ac:dyDescent="0.2">
      <c r="A13" s="6" t="s">
        <v>23</v>
      </c>
      <c r="B13" s="7">
        <v>2077</v>
      </c>
      <c r="C13" s="12">
        <f t="shared" si="1"/>
        <v>2.5962499999999999</v>
      </c>
      <c r="D13" s="8">
        <v>2</v>
      </c>
      <c r="E13" s="59"/>
      <c r="F13" s="59">
        <v>1</v>
      </c>
      <c r="G13" s="59">
        <v>1</v>
      </c>
      <c r="H13" s="59"/>
      <c r="I13" s="59"/>
      <c r="J13" s="10">
        <f t="shared" si="0"/>
        <v>2</v>
      </c>
    </row>
    <row r="14" spans="1:10" x14ac:dyDescent="0.2">
      <c r="A14" s="6" t="s">
        <v>24</v>
      </c>
      <c r="B14" s="7">
        <v>3998</v>
      </c>
      <c r="C14" s="12">
        <f t="shared" si="1"/>
        <v>4.9974999999999996</v>
      </c>
      <c r="D14" s="8">
        <v>4</v>
      </c>
      <c r="E14" s="59">
        <v>1</v>
      </c>
      <c r="F14" s="59">
        <v>1</v>
      </c>
      <c r="G14" s="59">
        <v>1</v>
      </c>
      <c r="H14" s="59">
        <v>1</v>
      </c>
      <c r="I14" s="59"/>
      <c r="J14" s="10">
        <f t="shared" si="0"/>
        <v>4</v>
      </c>
    </row>
    <row r="15" spans="1:10" x14ac:dyDescent="0.2">
      <c r="A15" s="6" t="s">
        <v>25</v>
      </c>
      <c r="B15" s="7">
        <f>1770</f>
        <v>1770</v>
      </c>
      <c r="C15" s="12">
        <f t="shared" si="1"/>
        <v>2.2124999999999999</v>
      </c>
      <c r="D15" s="8">
        <v>2</v>
      </c>
      <c r="E15" s="59"/>
      <c r="F15" s="59">
        <v>1</v>
      </c>
      <c r="G15" s="59">
        <v>1</v>
      </c>
      <c r="H15" s="59"/>
      <c r="I15" s="59"/>
      <c r="J15" s="10">
        <f t="shared" si="0"/>
        <v>2</v>
      </c>
    </row>
    <row r="16" spans="1:10" x14ac:dyDescent="0.2">
      <c r="A16" s="6" t="s">
        <v>26</v>
      </c>
      <c r="B16" s="7">
        <v>3600</v>
      </c>
      <c r="C16" s="12">
        <f t="shared" si="1"/>
        <v>4.5</v>
      </c>
      <c r="D16" s="11">
        <v>2</v>
      </c>
      <c r="E16" s="59">
        <v>1</v>
      </c>
      <c r="F16" s="59"/>
      <c r="G16" s="59"/>
      <c r="H16" s="59">
        <v>1</v>
      </c>
      <c r="I16" s="59"/>
      <c r="J16" s="10">
        <f t="shared" si="0"/>
        <v>2</v>
      </c>
    </row>
    <row r="17" spans="1:10" x14ac:dyDescent="0.2">
      <c r="A17" s="6" t="s">
        <v>27</v>
      </c>
      <c r="B17" s="7">
        <v>5890</v>
      </c>
      <c r="C17" s="12">
        <f t="shared" si="1"/>
        <v>7.3624999999999998</v>
      </c>
      <c r="D17" s="11">
        <v>5</v>
      </c>
      <c r="E17" s="59">
        <v>1</v>
      </c>
      <c r="F17" s="59">
        <v>1</v>
      </c>
      <c r="G17" s="59">
        <v>1</v>
      </c>
      <c r="H17" s="59">
        <v>1</v>
      </c>
      <c r="I17" s="59">
        <v>1</v>
      </c>
      <c r="J17" s="10">
        <f t="shared" si="0"/>
        <v>5</v>
      </c>
    </row>
    <row r="18" spans="1:10" x14ac:dyDescent="0.2">
      <c r="A18" s="6" t="s">
        <v>28</v>
      </c>
      <c r="B18" s="7">
        <v>13250.2</v>
      </c>
      <c r="C18" s="12">
        <f t="shared" si="1"/>
        <v>16.562750000000001</v>
      </c>
      <c r="D18" s="11">
        <v>4</v>
      </c>
      <c r="E18" s="59">
        <v>1</v>
      </c>
      <c r="F18" s="59">
        <v>1</v>
      </c>
      <c r="G18" s="59">
        <v>1</v>
      </c>
      <c r="H18" s="59">
        <v>1</v>
      </c>
      <c r="I18" s="59"/>
      <c r="J18" s="10">
        <f t="shared" si="0"/>
        <v>4</v>
      </c>
    </row>
    <row r="19" spans="1:10" x14ac:dyDescent="0.2">
      <c r="A19" s="6" t="s">
        <v>29</v>
      </c>
      <c r="B19" s="7">
        <v>4077.1</v>
      </c>
      <c r="C19" s="12">
        <f t="shared" si="1"/>
        <v>5.0963750000000001</v>
      </c>
      <c r="D19" s="8">
        <v>2</v>
      </c>
      <c r="E19" s="59"/>
      <c r="F19" s="59"/>
      <c r="G19" s="59">
        <v>1</v>
      </c>
      <c r="H19" s="59"/>
      <c r="I19" s="59">
        <v>1</v>
      </c>
      <c r="J19" s="10">
        <f t="shared" si="0"/>
        <v>2</v>
      </c>
    </row>
    <row r="20" spans="1:10" x14ac:dyDescent="0.2">
      <c r="A20" s="6" t="s">
        <v>30</v>
      </c>
      <c r="B20" s="7">
        <v>1885.6</v>
      </c>
      <c r="C20" s="12">
        <f t="shared" si="1"/>
        <v>2.3569999999999998</v>
      </c>
      <c r="D20" s="8">
        <v>2</v>
      </c>
      <c r="E20" s="59">
        <v>1</v>
      </c>
      <c r="F20" s="59"/>
      <c r="G20" s="59"/>
      <c r="H20" s="59">
        <v>1</v>
      </c>
      <c r="I20" s="59"/>
      <c r="J20" s="10">
        <f t="shared" si="0"/>
        <v>2</v>
      </c>
    </row>
    <row r="21" spans="1:10" x14ac:dyDescent="0.2">
      <c r="A21" s="6" t="s">
        <v>31</v>
      </c>
      <c r="B21" s="7">
        <f>195+137+73+74+152+238+113+55+107+1150</f>
        <v>2294</v>
      </c>
      <c r="C21" s="12">
        <f t="shared" si="1"/>
        <v>2.8675000000000002</v>
      </c>
      <c r="D21" s="8">
        <v>2</v>
      </c>
      <c r="E21" s="59"/>
      <c r="F21" s="59">
        <v>1</v>
      </c>
      <c r="G21" s="59">
        <v>1</v>
      </c>
      <c r="H21" s="59"/>
      <c r="I21" s="59"/>
      <c r="J21" s="10">
        <f t="shared" si="0"/>
        <v>2</v>
      </c>
    </row>
    <row r="22" spans="1:10" x14ac:dyDescent="0.2">
      <c r="A22" s="6" t="s">
        <v>32</v>
      </c>
      <c r="B22" s="7">
        <v>2100</v>
      </c>
      <c r="C22" s="12">
        <f t="shared" si="1"/>
        <v>2.625</v>
      </c>
      <c r="D22" s="8">
        <v>2</v>
      </c>
      <c r="E22" s="59">
        <v>1</v>
      </c>
      <c r="F22" s="59"/>
      <c r="G22" s="59"/>
      <c r="H22" s="59">
        <v>1</v>
      </c>
      <c r="I22" s="59"/>
      <c r="J22" s="10">
        <f t="shared" si="0"/>
        <v>2</v>
      </c>
    </row>
    <row r="23" spans="1:10" x14ac:dyDescent="0.2">
      <c r="A23" s="6" t="s">
        <v>33</v>
      </c>
      <c r="B23" s="7">
        <f>3221+382</f>
        <v>3603</v>
      </c>
      <c r="C23" s="12">
        <f t="shared" si="1"/>
        <v>4.5037500000000001</v>
      </c>
      <c r="D23" s="11">
        <v>2</v>
      </c>
      <c r="E23" s="59"/>
      <c r="F23" s="59">
        <v>1</v>
      </c>
      <c r="G23" s="59">
        <v>1</v>
      </c>
      <c r="H23" s="59"/>
      <c r="I23" s="59"/>
      <c r="J23" s="10">
        <f t="shared" si="0"/>
        <v>2</v>
      </c>
    </row>
    <row r="24" spans="1:10" x14ac:dyDescent="0.2">
      <c r="A24" s="6" t="s">
        <v>34</v>
      </c>
      <c r="B24" s="7">
        <v>1952</v>
      </c>
      <c r="C24" s="12">
        <f t="shared" si="1"/>
        <v>2.44</v>
      </c>
      <c r="D24" s="11">
        <v>1</v>
      </c>
      <c r="E24" s="60"/>
      <c r="F24" s="59"/>
      <c r="G24" s="59"/>
      <c r="H24" s="59">
        <v>1</v>
      </c>
      <c r="I24" s="59"/>
      <c r="J24" s="10">
        <f t="shared" si="0"/>
        <v>1</v>
      </c>
    </row>
    <row r="25" spans="1:10" x14ac:dyDescent="0.2">
      <c r="A25" s="13" t="s">
        <v>35</v>
      </c>
      <c r="B25" s="7">
        <v>2050</v>
      </c>
      <c r="C25" s="12">
        <f t="shared" si="1"/>
        <v>2.5625</v>
      </c>
      <c r="D25" s="14">
        <v>2</v>
      </c>
      <c r="E25" s="61"/>
      <c r="F25" s="61">
        <v>1</v>
      </c>
      <c r="G25" s="61"/>
      <c r="H25" s="61"/>
      <c r="I25" s="9">
        <v>1</v>
      </c>
      <c r="J25" s="10">
        <f t="shared" si="0"/>
        <v>2</v>
      </c>
    </row>
    <row r="26" spans="1:10" x14ac:dyDescent="0.2">
      <c r="A26" s="15" t="s">
        <v>36</v>
      </c>
      <c r="B26" s="7">
        <f>1874+160.8</f>
        <v>2034.8</v>
      </c>
      <c r="C26" s="12">
        <f t="shared" si="1"/>
        <v>2.5434999999999999</v>
      </c>
      <c r="D26" s="17">
        <v>2</v>
      </c>
      <c r="E26" s="62"/>
      <c r="F26" s="62">
        <v>1</v>
      </c>
      <c r="G26" s="62"/>
      <c r="H26" s="62"/>
      <c r="I26" s="9">
        <v>1</v>
      </c>
      <c r="J26" s="10">
        <f t="shared" si="0"/>
        <v>2</v>
      </c>
    </row>
    <row r="27" spans="1:10" x14ac:dyDescent="0.2">
      <c r="A27" s="15" t="s">
        <v>37</v>
      </c>
      <c r="B27" s="7">
        <v>3182</v>
      </c>
      <c r="C27" s="12">
        <f t="shared" si="1"/>
        <v>3.9775</v>
      </c>
      <c r="D27" s="19">
        <v>1</v>
      </c>
      <c r="E27" s="62"/>
      <c r="F27" s="62"/>
      <c r="G27" s="62"/>
      <c r="H27" s="62"/>
      <c r="I27" s="62">
        <v>1</v>
      </c>
      <c r="J27" s="10">
        <f t="shared" si="0"/>
        <v>1</v>
      </c>
    </row>
    <row r="28" spans="1:10" x14ac:dyDescent="0.2">
      <c r="A28" s="15" t="s">
        <v>38</v>
      </c>
      <c r="B28" s="16"/>
      <c r="C28" s="16"/>
      <c r="D28" s="20">
        <v>39</v>
      </c>
      <c r="E28" s="18">
        <v>11</v>
      </c>
      <c r="F28" s="18">
        <v>5</v>
      </c>
      <c r="G28" s="18">
        <v>6</v>
      </c>
      <c r="H28" s="18">
        <v>8</v>
      </c>
      <c r="I28" s="18">
        <v>9</v>
      </c>
      <c r="J28" s="10">
        <f t="shared" si="0"/>
        <v>39</v>
      </c>
    </row>
    <row r="29" spans="1:10" x14ac:dyDescent="0.2">
      <c r="A29" s="13" t="s">
        <v>39</v>
      </c>
      <c r="B29" s="21">
        <f>SUM(B3:B28)</f>
        <v>82948.600000000006</v>
      </c>
      <c r="C29" s="21">
        <f>SUM(C3:C27)</f>
        <v>103.68575</v>
      </c>
      <c r="D29" s="22">
        <f>SUM(D3:D27)</f>
        <v>64</v>
      </c>
      <c r="E29" s="23">
        <f t="shared" ref="E29:J29" si="2">SUM(E3:E28)</f>
        <v>23</v>
      </c>
      <c r="F29" s="23">
        <f t="shared" si="2"/>
        <v>21</v>
      </c>
      <c r="G29" s="23">
        <f t="shared" si="2"/>
        <v>21</v>
      </c>
      <c r="H29" s="23">
        <f t="shared" si="2"/>
        <v>20</v>
      </c>
      <c r="I29" s="23">
        <f t="shared" si="2"/>
        <v>18</v>
      </c>
      <c r="J29" s="10">
        <f t="shared" si="2"/>
        <v>103</v>
      </c>
    </row>
    <row r="30" spans="1:10" x14ac:dyDescent="0.2">
      <c r="A30" s="24" t="s">
        <v>40</v>
      </c>
      <c r="B30" s="24"/>
      <c r="C30" s="24"/>
      <c r="D30" s="25">
        <f>SUM(E30:I30)</f>
        <v>103</v>
      </c>
      <c r="E30" s="26">
        <f>+F34</f>
        <v>22.66</v>
      </c>
      <c r="F30" s="26">
        <f>+F35</f>
        <v>20.6</v>
      </c>
      <c r="G30" s="26">
        <f>+F36</f>
        <v>20.6</v>
      </c>
      <c r="H30" s="26">
        <f>+F37</f>
        <v>19.57</v>
      </c>
      <c r="I30" s="26">
        <f>+F38</f>
        <v>19.57</v>
      </c>
    </row>
    <row r="31" spans="1:10" x14ac:dyDescent="0.2">
      <c r="A31" s="21" t="s">
        <v>41</v>
      </c>
      <c r="D31">
        <f>+D29</f>
        <v>64</v>
      </c>
      <c r="E31" s="27">
        <f>+$D$31*D34</f>
        <v>14.08</v>
      </c>
      <c r="F31" s="27">
        <f>+$D$31*D35</f>
        <v>12.8</v>
      </c>
      <c r="G31" s="27">
        <f>+$D$31*D36</f>
        <v>12.8</v>
      </c>
      <c r="H31" s="27">
        <f>+$D$31*D37</f>
        <v>12.16</v>
      </c>
      <c r="I31" s="27">
        <f>+$D$31*D38</f>
        <v>12.16</v>
      </c>
    </row>
    <row r="32" spans="1:10" ht="13.5" thickBot="1" x14ac:dyDescent="0.25"/>
    <row r="33" spans="1:19" ht="15.75" x14ac:dyDescent="0.25">
      <c r="A33" s="28" t="s">
        <v>42</v>
      </c>
      <c r="B33" s="29"/>
      <c r="C33" s="29"/>
      <c r="D33" s="31" t="s">
        <v>43</v>
      </c>
      <c r="E33" t="s">
        <v>54</v>
      </c>
      <c r="F33" s="31" t="s">
        <v>44</v>
      </c>
      <c r="G33" s="31" t="s">
        <v>45</v>
      </c>
      <c r="H33" s="32"/>
      <c r="L33" s="28" t="s">
        <v>42</v>
      </c>
      <c r="M33" s="29"/>
      <c r="N33" s="29"/>
      <c r="O33" s="48"/>
      <c r="P33" s="29" t="s">
        <v>43</v>
      </c>
      <c r="Q33" s="29" t="s">
        <v>44</v>
      </c>
      <c r="R33" s="29" t="s">
        <v>45</v>
      </c>
      <c r="S33" s="49"/>
    </row>
    <row r="34" spans="1:19" ht="15.75" x14ac:dyDescent="0.25">
      <c r="A34" s="33" t="s">
        <v>46</v>
      </c>
      <c r="B34" s="34"/>
      <c r="C34" s="34"/>
      <c r="D34" s="35">
        <v>0.22</v>
      </c>
      <c r="E34" s="34">
        <v>22</v>
      </c>
      <c r="F34" s="27">
        <f>+$E$39/100*E34</f>
        <v>22.66</v>
      </c>
      <c r="G34" s="27">
        <f>+F34*5</f>
        <v>113.3</v>
      </c>
      <c r="H34" s="36"/>
      <c r="L34" s="33" t="s">
        <v>46</v>
      </c>
      <c r="M34" s="34"/>
      <c r="N34" s="34"/>
      <c r="O34" s="50">
        <v>0.22</v>
      </c>
      <c r="P34" s="34">
        <v>22</v>
      </c>
      <c r="Q34" s="51">
        <f>+$E$39/100*P34</f>
        <v>22.66</v>
      </c>
      <c r="R34" s="51">
        <f>+Q34*5</f>
        <v>113.3</v>
      </c>
      <c r="S34" s="36"/>
    </row>
    <row r="35" spans="1:19" ht="15.75" x14ac:dyDescent="0.25">
      <c r="A35" s="33" t="s">
        <v>47</v>
      </c>
      <c r="B35" s="34"/>
      <c r="C35" s="34"/>
      <c r="D35" s="35">
        <v>0.2</v>
      </c>
      <c r="E35" s="34">
        <v>20</v>
      </c>
      <c r="F35" s="27">
        <f>+$E$39/100*E35</f>
        <v>20.6</v>
      </c>
      <c r="G35" s="27">
        <f>+F35*5</f>
        <v>103</v>
      </c>
      <c r="H35" s="37"/>
      <c r="J35" s="34"/>
      <c r="L35" s="33" t="s">
        <v>47</v>
      </c>
      <c r="M35" s="34"/>
      <c r="N35" s="34"/>
      <c r="O35" s="50">
        <v>0.2</v>
      </c>
      <c r="P35" s="34">
        <v>20</v>
      </c>
      <c r="Q35" s="51">
        <f>+$E$39/100*P35</f>
        <v>20.6</v>
      </c>
      <c r="R35" s="51">
        <f>+Q35*5</f>
        <v>103</v>
      </c>
      <c r="S35" s="52"/>
    </row>
    <row r="36" spans="1:19" ht="15.75" x14ac:dyDescent="0.25">
      <c r="A36" s="33" t="s">
        <v>48</v>
      </c>
      <c r="B36" s="34"/>
      <c r="C36" s="34"/>
      <c r="D36" s="35">
        <v>0.2</v>
      </c>
      <c r="E36" s="34">
        <v>20</v>
      </c>
      <c r="F36" s="27">
        <f>+$E$39/100*E36</f>
        <v>20.6</v>
      </c>
      <c r="G36" s="27">
        <f>+F36*5</f>
        <v>103</v>
      </c>
      <c r="H36" s="37"/>
      <c r="I36" s="34"/>
      <c r="L36" s="33" t="s">
        <v>48</v>
      </c>
      <c r="M36" s="34"/>
      <c r="N36" s="34"/>
      <c r="O36" s="50">
        <v>0.2</v>
      </c>
      <c r="P36" s="34">
        <v>20</v>
      </c>
      <c r="Q36" s="51">
        <f>+$E$39/100*P36</f>
        <v>20.6</v>
      </c>
      <c r="R36" s="51">
        <f>+Q36*5</f>
        <v>103</v>
      </c>
      <c r="S36" s="52"/>
    </row>
    <row r="37" spans="1:19" ht="15.75" x14ac:dyDescent="0.25">
      <c r="A37" s="33" t="s">
        <v>49</v>
      </c>
      <c r="B37" s="34"/>
      <c r="C37" s="34"/>
      <c r="D37" s="35">
        <v>0.19</v>
      </c>
      <c r="E37" s="34">
        <v>19</v>
      </c>
      <c r="F37" s="27">
        <f>+$E$39/100*E37</f>
        <v>19.57</v>
      </c>
      <c r="G37" s="27">
        <f>+F37*5</f>
        <v>97.85</v>
      </c>
      <c r="H37" s="37"/>
      <c r="L37" s="33" t="s">
        <v>49</v>
      </c>
      <c r="M37" s="34"/>
      <c r="N37" s="34"/>
      <c r="O37" s="50">
        <v>0.19</v>
      </c>
      <c r="P37" s="34">
        <v>19</v>
      </c>
      <c r="Q37" s="51">
        <f>+$E$39/100*P37</f>
        <v>19.57</v>
      </c>
      <c r="R37" s="51">
        <f>+Q37*5</f>
        <v>97.85</v>
      </c>
      <c r="S37" s="52"/>
    </row>
    <row r="38" spans="1:19" ht="16.5" thickBot="1" x14ac:dyDescent="0.3">
      <c r="A38" s="38" t="s">
        <v>50</v>
      </c>
      <c r="B38" s="39"/>
      <c r="C38" s="39"/>
      <c r="D38" s="40">
        <v>0.19</v>
      </c>
      <c r="E38" s="41">
        <v>19</v>
      </c>
      <c r="F38" s="42">
        <f>+$E$39/100*E38</f>
        <v>19.57</v>
      </c>
      <c r="G38" s="42">
        <f>+F38*5</f>
        <v>97.85</v>
      </c>
      <c r="H38" s="43"/>
      <c r="L38" s="38" t="s">
        <v>52</v>
      </c>
      <c r="M38" s="39"/>
      <c r="N38" s="39"/>
      <c r="O38" s="53">
        <v>0.19</v>
      </c>
      <c r="P38" s="41">
        <v>19</v>
      </c>
      <c r="Q38" s="54">
        <f>+$E$39/100*P38</f>
        <v>19.57</v>
      </c>
      <c r="R38" s="54">
        <f>+Q38*5</f>
        <v>97.85</v>
      </c>
      <c r="S38" s="43"/>
    </row>
    <row r="39" spans="1:19" ht="15.75" x14ac:dyDescent="0.25">
      <c r="A39" s="34"/>
      <c r="B39" s="34"/>
      <c r="C39" s="34"/>
      <c r="D39" s="27"/>
      <c r="E39" s="44">
        <v>103</v>
      </c>
      <c r="F39">
        <f>SUM(F34:F38)</f>
        <v>103</v>
      </c>
      <c r="G39">
        <f>SUM(G34:G38)</f>
        <v>515</v>
      </c>
      <c r="H39" s="44"/>
      <c r="L39" s="15"/>
      <c r="M39" s="15"/>
      <c r="N39" s="15"/>
      <c r="O39" s="55"/>
      <c r="P39" s="34">
        <f>SUM(P34:P38)</f>
        <v>100</v>
      </c>
      <c r="Q39" s="55">
        <f>SUM(Q34:Q38)</f>
        <v>103</v>
      </c>
      <c r="R39" s="55">
        <f>SUM(R34:R38)</f>
        <v>515</v>
      </c>
      <c r="S39" s="55"/>
    </row>
    <row r="40" spans="1:19" x14ac:dyDescent="0.2">
      <c r="A40" s="15"/>
      <c r="B40" s="15"/>
      <c r="C40" s="15"/>
      <c r="E40" t="str">
        <f>+E1</f>
        <v xml:space="preserve">Kalv </v>
      </c>
      <c r="F40" t="str">
        <f>+F1</f>
        <v>1 ½ år,</v>
      </c>
      <c r="G40" t="str">
        <f>+G1</f>
        <v xml:space="preserve">1 ½ år gamle </v>
      </c>
      <c r="H40" t="str">
        <f>+H1</f>
        <v>Eldre hodyr</v>
      </c>
      <c r="I40" t="str">
        <f>+I1</f>
        <v>Eldre hanndyr</v>
      </c>
    </row>
    <row r="41" spans="1:19" ht="15.75" x14ac:dyDescent="0.25">
      <c r="B41" s="45">
        <v>2016</v>
      </c>
      <c r="C41" s="45"/>
      <c r="D41" s="45"/>
      <c r="E41" s="46"/>
      <c r="F41" s="46"/>
      <c r="G41" s="46"/>
      <c r="H41" s="46"/>
      <c r="I41" s="46"/>
      <c r="J41" s="46">
        <f>SUM(E41:I41)</f>
        <v>0</v>
      </c>
      <c r="L41" s="56" t="s">
        <v>53</v>
      </c>
      <c r="N41">
        <f>+B29/800</f>
        <v>103.68575000000001</v>
      </c>
    </row>
    <row r="42" spans="1:19" x14ac:dyDescent="0.2">
      <c r="B42" s="45">
        <v>2017</v>
      </c>
      <c r="C42" s="45"/>
      <c r="D42" s="45"/>
      <c r="E42" s="46"/>
      <c r="F42" s="46"/>
      <c r="G42" s="46"/>
      <c r="H42" s="46"/>
      <c r="I42" s="46"/>
      <c r="J42" s="46">
        <f>SUM(E42:I42)</f>
        <v>0</v>
      </c>
    </row>
    <row r="43" spans="1:19" x14ac:dyDescent="0.2">
      <c r="B43" s="45">
        <v>2018</v>
      </c>
      <c r="C43" s="45"/>
      <c r="D43" s="45"/>
      <c r="E43" s="46"/>
      <c r="F43" s="46"/>
      <c r="G43" s="46"/>
      <c r="H43" s="46"/>
      <c r="I43" s="46"/>
      <c r="J43" s="46">
        <f>SUM(E43:I43)</f>
        <v>0</v>
      </c>
    </row>
    <row r="44" spans="1:19" x14ac:dyDescent="0.2">
      <c r="B44" s="45">
        <v>2019</v>
      </c>
      <c r="C44" s="45"/>
      <c r="D44" s="45"/>
      <c r="E44" s="46"/>
      <c r="F44" s="46"/>
      <c r="G44" s="46"/>
      <c r="H44" s="46"/>
      <c r="I44" s="46"/>
      <c r="J44" s="46">
        <f>SUM(E44:I44)</f>
        <v>0</v>
      </c>
    </row>
    <row r="45" spans="1:19" x14ac:dyDescent="0.2">
      <c r="B45" s="45">
        <v>2020</v>
      </c>
      <c r="C45" s="45"/>
      <c r="D45" s="45"/>
      <c r="E45" s="45"/>
      <c r="F45" s="45"/>
      <c r="G45" s="45"/>
      <c r="H45" s="45"/>
      <c r="I45" s="45"/>
      <c r="J45" s="45"/>
    </row>
    <row r="46" spans="1:19" x14ac:dyDescent="0.2">
      <c r="B46" s="45"/>
      <c r="C46" s="45"/>
      <c r="D46" s="45"/>
      <c r="E46" s="45">
        <f t="shared" ref="E46:J46" si="3">SUM(E41:E45)</f>
        <v>0</v>
      </c>
      <c r="F46" s="45">
        <f t="shared" si="3"/>
        <v>0</v>
      </c>
      <c r="G46" s="45">
        <f t="shared" si="3"/>
        <v>0</v>
      </c>
      <c r="H46" s="45">
        <f t="shared" si="3"/>
        <v>0</v>
      </c>
      <c r="I46" s="45">
        <f t="shared" si="3"/>
        <v>0</v>
      </c>
      <c r="J46" s="45">
        <f t="shared" si="3"/>
        <v>0</v>
      </c>
    </row>
    <row r="47" spans="1:19" x14ac:dyDescent="0.2">
      <c r="B47" s="45" t="s">
        <v>51</v>
      </c>
      <c r="C47" s="45"/>
      <c r="D47" s="45"/>
      <c r="E47" s="47" t="e">
        <f>+E46/$J$46</f>
        <v>#DIV/0!</v>
      </c>
      <c r="F47" s="47" t="e">
        <f>+F46/$J$46</f>
        <v>#DIV/0!</v>
      </c>
      <c r="G47" s="47" t="e">
        <f>+G46/$J$46</f>
        <v>#DIV/0!</v>
      </c>
      <c r="H47" s="47" t="e">
        <f>+H46/$J$46</f>
        <v>#DIV/0!</v>
      </c>
      <c r="I47" s="47" t="e">
        <f>+I46/$J$46</f>
        <v>#DIV/0!</v>
      </c>
      <c r="J47" s="45"/>
    </row>
  </sheetData>
  <sheetProtection selectLockedCells="1" selectUnlockedCells="1"/>
  <mergeCells count="3">
    <mergeCell ref="A1:A2"/>
    <mergeCell ref="D1:D2"/>
    <mergeCell ref="E1:E2"/>
  </mergeCells>
  <pageMargins left="0.78749999999999998" right="0.78749999999999998" top="0.98402777777777772" bottom="0.98402777777777772" header="0.51180555555555551" footer="0.51180555555555551"/>
  <pageSetup paperSize="9" scale="59" firstPageNumber="0" orientation="landscape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C68D1-A821-4FF7-A6AC-CBC977A3476F}">
  <sheetPr>
    <pageSetUpPr fitToPage="1"/>
  </sheetPr>
  <dimension ref="A1:S47"/>
  <sheetViews>
    <sheetView topLeftCell="A4" zoomScale="116" zoomScaleNormal="116" workbookViewId="0">
      <selection activeCell="I27" sqref="I27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7" customWidth="1"/>
    <col min="4" max="4" width="10.5703125" customWidth="1"/>
    <col min="5" max="5" width="9.7109375" customWidth="1"/>
    <col min="6" max="6" width="9.28515625" customWidth="1"/>
    <col min="10" max="10" width="8.140625" customWidth="1"/>
    <col min="257" max="257" width="29.85546875" customWidth="1"/>
    <col min="258" max="258" width="11.5703125" customWidth="1"/>
    <col min="259" max="259" width="7" customWidth="1"/>
    <col min="260" max="260" width="10.5703125" customWidth="1"/>
    <col min="261" max="261" width="9.7109375" customWidth="1"/>
    <col min="262" max="262" width="9.28515625" customWidth="1"/>
    <col min="266" max="266" width="8.140625" customWidth="1"/>
    <col min="513" max="513" width="29.85546875" customWidth="1"/>
    <col min="514" max="514" width="11.5703125" customWidth="1"/>
    <col min="515" max="515" width="7" customWidth="1"/>
    <col min="516" max="516" width="10.5703125" customWidth="1"/>
    <col min="517" max="517" width="9.7109375" customWidth="1"/>
    <col min="518" max="518" width="9.28515625" customWidth="1"/>
    <col min="522" max="522" width="8.140625" customWidth="1"/>
    <col min="769" max="769" width="29.85546875" customWidth="1"/>
    <col min="770" max="770" width="11.5703125" customWidth="1"/>
    <col min="771" max="771" width="7" customWidth="1"/>
    <col min="772" max="772" width="10.5703125" customWidth="1"/>
    <col min="773" max="773" width="9.7109375" customWidth="1"/>
    <col min="774" max="774" width="9.28515625" customWidth="1"/>
    <col min="778" max="778" width="8.140625" customWidth="1"/>
    <col min="1025" max="1025" width="29.85546875" customWidth="1"/>
    <col min="1026" max="1026" width="11.5703125" customWidth="1"/>
    <col min="1027" max="1027" width="7" customWidth="1"/>
    <col min="1028" max="1028" width="10.5703125" customWidth="1"/>
    <col min="1029" max="1029" width="9.7109375" customWidth="1"/>
    <col min="1030" max="1030" width="9.28515625" customWidth="1"/>
    <col min="1034" max="1034" width="8.140625" customWidth="1"/>
    <col min="1281" max="1281" width="29.85546875" customWidth="1"/>
    <col min="1282" max="1282" width="11.5703125" customWidth="1"/>
    <col min="1283" max="1283" width="7" customWidth="1"/>
    <col min="1284" max="1284" width="10.5703125" customWidth="1"/>
    <col min="1285" max="1285" width="9.7109375" customWidth="1"/>
    <col min="1286" max="1286" width="9.28515625" customWidth="1"/>
    <col min="1290" max="1290" width="8.140625" customWidth="1"/>
    <col min="1537" max="1537" width="29.85546875" customWidth="1"/>
    <col min="1538" max="1538" width="11.5703125" customWidth="1"/>
    <col min="1539" max="1539" width="7" customWidth="1"/>
    <col min="1540" max="1540" width="10.5703125" customWidth="1"/>
    <col min="1541" max="1541" width="9.7109375" customWidth="1"/>
    <col min="1542" max="1542" width="9.28515625" customWidth="1"/>
    <col min="1546" max="1546" width="8.140625" customWidth="1"/>
    <col min="1793" max="1793" width="29.85546875" customWidth="1"/>
    <col min="1794" max="1794" width="11.5703125" customWidth="1"/>
    <col min="1795" max="1795" width="7" customWidth="1"/>
    <col min="1796" max="1796" width="10.5703125" customWidth="1"/>
    <col min="1797" max="1797" width="9.7109375" customWidth="1"/>
    <col min="1798" max="1798" width="9.28515625" customWidth="1"/>
    <col min="1802" max="1802" width="8.140625" customWidth="1"/>
    <col min="2049" max="2049" width="29.85546875" customWidth="1"/>
    <col min="2050" max="2050" width="11.5703125" customWidth="1"/>
    <col min="2051" max="2051" width="7" customWidth="1"/>
    <col min="2052" max="2052" width="10.5703125" customWidth="1"/>
    <col min="2053" max="2053" width="9.7109375" customWidth="1"/>
    <col min="2054" max="2054" width="9.28515625" customWidth="1"/>
    <col min="2058" max="2058" width="8.140625" customWidth="1"/>
    <col min="2305" max="2305" width="29.85546875" customWidth="1"/>
    <col min="2306" max="2306" width="11.5703125" customWidth="1"/>
    <col min="2307" max="2307" width="7" customWidth="1"/>
    <col min="2308" max="2308" width="10.5703125" customWidth="1"/>
    <col min="2309" max="2309" width="9.7109375" customWidth="1"/>
    <col min="2310" max="2310" width="9.28515625" customWidth="1"/>
    <col min="2314" max="2314" width="8.140625" customWidth="1"/>
    <col min="2561" max="2561" width="29.85546875" customWidth="1"/>
    <col min="2562" max="2562" width="11.5703125" customWidth="1"/>
    <col min="2563" max="2563" width="7" customWidth="1"/>
    <col min="2564" max="2564" width="10.5703125" customWidth="1"/>
    <col min="2565" max="2565" width="9.7109375" customWidth="1"/>
    <col min="2566" max="2566" width="9.28515625" customWidth="1"/>
    <col min="2570" max="2570" width="8.140625" customWidth="1"/>
    <col min="2817" max="2817" width="29.85546875" customWidth="1"/>
    <col min="2818" max="2818" width="11.5703125" customWidth="1"/>
    <col min="2819" max="2819" width="7" customWidth="1"/>
    <col min="2820" max="2820" width="10.5703125" customWidth="1"/>
    <col min="2821" max="2821" width="9.7109375" customWidth="1"/>
    <col min="2822" max="2822" width="9.28515625" customWidth="1"/>
    <col min="2826" max="2826" width="8.140625" customWidth="1"/>
    <col min="3073" max="3073" width="29.85546875" customWidth="1"/>
    <col min="3074" max="3074" width="11.5703125" customWidth="1"/>
    <col min="3075" max="3075" width="7" customWidth="1"/>
    <col min="3076" max="3076" width="10.5703125" customWidth="1"/>
    <col min="3077" max="3077" width="9.7109375" customWidth="1"/>
    <col min="3078" max="3078" width="9.28515625" customWidth="1"/>
    <col min="3082" max="3082" width="8.140625" customWidth="1"/>
    <col min="3329" max="3329" width="29.85546875" customWidth="1"/>
    <col min="3330" max="3330" width="11.5703125" customWidth="1"/>
    <col min="3331" max="3331" width="7" customWidth="1"/>
    <col min="3332" max="3332" width="10.5703125" customWidth="1"/>
    <col min="3333" max="3333" width="9.7109375" customWidth="1"/>
    <col min="3334" max="3334" width="9.28515625" customWidth="1"/>
    <col min="3338" max="3338" width="8.140625" customWidth="1"/>
    <col min="3585" max="3585" width="29.85546875" customWidth="1"/>
    <col min="3586" max="3586" width="11.5703125" customWidth="1"/>
    <col min="3587" max="3587" width="7" customWidth="1"/>
    <col min="3588" max="3588" width="10.5703125" customWidth="1"/>
    <col min="3589" max="3589" width="9.7109375" customWidth="1"/>
    <col min="3590" max="3590" width="9.28515625" customWidth="1"/>
    <col min="3594" max="3594" width="8.140625" customWidth="1"/>
    <col min="3841" max="3841" width="29.85546875" customWidth="1"/>
    <col min="3842" max="3842" width="11.5703125" customWidth="1"/>
    <col min="3843" max="3843" width="7" customWidth="1"/>
    <col min="3844" max="3844" width="10.5703125" customWidth="1"/>
    <col min="3845" max="3845" width="9.7109375" customWidth="1"/>
    <col min="3846" max="3846" width="9.28515625" customWidth="1"/>
    <col min="3850" max="3850" width="8.140625" customWidth="1"/>
    <col min="4097" max="4097" width="29.85546875" customWidth="1"/>
    <col min="4098" max="4098" width="11.5703125" customWidth="1"/>
    <col min="4099" max="4099" width="7" customWidth="1"/>
    <col min="4100" max="4100" width="10.5703125" customWidth="1"/>
    <col min="4101" max="4101" width="9.7109375" customWidth="1"/>
    <col min="4102" max="4102" width="9.28515625" customWidth="1"/>
    <col min="4106" max="4106" width="8.140625" customWidth="1"/>
    <col min="4353" max="4353" width="29.85546875" customWidth="1"/>
    <col min="4354" max="4354" width="11.5703125" customWidth="1"/>
    <col min="4355" max="4355" width="7" customWidth="1"/>
    <col min="4356" max="4356" width="10.5703125" customWidth="1"/>
    <col min="4357" max="4357" width="9.7109375" customWidth="1"/>
    <col min="4358" max="4358" width="9.28515625" customWidth="1"/>
    <col min="4362" max="4362" width="8.140625" customWidth="1"/>
    <col min="4609" max="4609" width="29.85546875" customWidth="1"/>
    <col min="4610" max="4610" width="11.5703125" customWidth="1"/>
    <col min="4611" max="4611" width="7" customWidth="1"/>
    <col min="4612" max="4612" width="10.5703125" customWidth="1"/>
    <col min="4613" max="4613" width="9.7109375" customWidth="1"/>
    <col min="4614" max="4614" width="9.28515625" customWidth="1"/>
    <col min="4618" max="4618" width="8.140625" customWidth="1"/>
    <col min="4865" max="4865" width="29.85546875" customWidth="1"/>
    <col min="4866" max="4866" width="11.5703125" customWidth="1"/>
    <col min="4867" max="4867" width="7" customWidth="1"/>
    <col min="4868" max="4868" width="10.5703125" customWidth="1"/>
    <col min="4869" max="4869" width="9.7109375" customWidth="1"/>
    <col min="4870" max="4870" width="9.28515625" customWidth="1"/>
    <col min="4874" max="4874" width="8.140625" customWidth="1"/>
    <col min="5121" max="5121" width="29.85546875" customWidth="1"/>
    <col min="5122" max="5122" width="11.5703125" customWidth="1"/>
    <col min="5123" max="5123" width="7" customWidth="1"/>
    <col min="5124" max="5124" width="10.5703125" customWidth="1"/>
    <col min="5125" max="5125" width="9.7109375" customWidth="1"/>
    <col min="5126" max="5126" width="9.28515625" customWidth="1"/>
    <col min="5130" max="5130" width="8.140625" customWidth="1"/>
    <col min="5377" max="5377" width="29.85546875" customWidth="1"/>
    <col min="5378" max="5378" width="11.5703125" customWidth="1"/>
    <col min="5379" max="5379" width="7" customWidth="1"/>
    <col min="5380" max="5380" width="10.5703125" customWidth="1"/>
    <col min="5381" max="5381" width="9.7109375" customWidth="1"/>
    <col min="5382" max="5382" width="9.28515625" customWidth="1"/>
    <col min="5386" max="5386" width="8.140625" customWidth="1"/>
    <col min="5633" max="5633" width="29.85546875" customWidth="1"/>
    <col min="5634" max="5634" width="11.5703125" customWidth="1"/>
    <col min="5635" max="5635" width="7" customWidth="1"/>
    <col min="5636" max="5636" width="10.5703125" customWidth="1"/>
    <col min="5637" max="5637" width="9.7109375" customWidth="1"/>
    <col min="5638" max="5638" width="9.28515625" customWidth="1"/>
    <col min="5642" max="5642" width="8.140625" customWidth="1"/>
    <col min="5889" max="5889" width="29.85546875" customWidth="1"/>
    <col min="5890" max="5890" width="11.5703125" customWidth="1"/>
    <col min="5891" max="5891" width="7" customWidth="1"/>
    <col min="5892" max="5892" width="10.5703125" customWidth="1"/>
    <col min="5893" max="5893" width="9.7109375" customWidth="1"/>
    <col min="5894" max="5894" width="9.28515625" customWidth="1"/>
    <col min="5898" max="5898" width="8.140625" customWidth="1"/>
    <col min="6145" max="6145" width="29.85546875" customWidth="1"/>
    <col min="6146" max="6146" width="11.5703125" customWidth="1"/>
    <col min="6147" max="6147" width="7" customWidth="1"/>
    <col min="6148" max="6148" width="10.5703125" customWidth="1"/>
    <col min="6149" max="6149" width="9.7109375" customWidth="1"/>
    <col min="6150" max="6150" width="9.28515625" customWidth="1"/>
    <col min="6154" max="6154" width="8.140625" customWidth="1"/>
    <col min="6401" max="6401" width="29.85546875" customWidth="1"/>
    <col min="6402" max="6402" width="11.5703125" customWidth="1"/>
    <col min="6403" max="6403" width="7" customWidth="1"/>
    <col min="6404" max="6404" width="10.5703125" customWidth="1"/>
    <col min="6405" max="6405" width="9.7109375" customWidth="1"/>
    <col min="6406" max="6406" width="9.28515625" customWidth="1"/>
    <col min="6410" max="6410" width="8.140625" customWidth="1"/>
    <col min="6657" max="6657" width="29.85546875" customWidth="1"/>
    <col min="6658" max="6658" width="11.5703125" customWidth="1"/>
    <col min="6659" max="6659" width="7" customWidth="1"/>
    <col min="6660" max="6660" width="10.5703125" customWidth="1"/>
    <col min="6661" max="6661" width="9.7109375" customWidth="1"/>
    <col min="6662" max="6662" width="9.28515625" customWidth="1"/>
    <col min="6666" max="6666" width="8.140625" customWidth="1"/>
    <col min="6913" max="6913" width="29.85546875" customWidth="1"/>
    <col min="6914" max="6914" width="11.5703125" customWidth="1"/>
    <col min="6915" max="6915" width="7" customWidth="1"/>
    <col min="6916" max="6916" width="10.5703125" customWidth="1"/>
    <col min="6917" max="6917" width="9.7109375" customWidth="1"/>
    <col min="6918" max="6918" width="9.28515625" customWidth="1"/>
    <col min="6922" max="6922" width="8.140625" customWidth="1"/>
    <col min="7169" max="7169" width="29.85546875" customWidth="1"/>
    <col min="7170" max="7170" width="11.5703125" customWidth="1"/>
    <col min="7171" max="7171" width="7" customWidth="1"/>
    <col min="7172" max="7172" width="10.5703125" customWidth="1"/>
    <col min="7173" max="7173" width="9.7109375" customWidth="1"/>
    <col min="7174" max="7174" width="9.28515625" customWidth="1"/>
    <col min="7178" max="7178" width="8.140625" customWidth="1"/>
    <col min="7425" max="7425" width="29.85546875" customWidth="1"/>
    <col min="7426" max="7426" width="11.5703125" customWidth="1"/>
    <col min="7427" max="7427" width="7" customWidth="1"/>
    <col min="7428" max="7428" width="10.5703125" customWidth="1"/>
    <col min="7429" max="7429" width="9.7109375" customWidth="1"/>
    <col min="7430" max="7430" width="9.28515625" customWidth="1"/>
    <col min="7434" max="7434" width="8.140625" customWidth="1"/>
    <col min="7681" max="7681" width="29.85546875" customWidth="1"/>
    <col min="7682" max="7682" width="11.5703125" customWidth="1"/>
    <col min="7683" max="7683" width="7" customWidth="1"/>
    <col min="7684" max="7684" width="10.5703125" customWidth="1"/>
    <col min="7685" max="7685" width="9.7109375" customWidth="1"/>
    <col min="7686" max="7686" width="9.28515625" customWidth="1"/>
    <col min="7690" max="7690" width="8.140625" customWidth="1"/>
    <col min="7937" max="7937" width="29.85546875" customWidth="1"/>
    <col min="7938" max="7938" width="11.5703125" customWidth="1"/>
    <col min="7939" max="7939" width="7" customWidth="1"/>
    <col min="7940" max="7940" width="10.5703125" customWidth="1"/>
    <col min="7941" max="7941" width="9.7109375" customWidth="1"/>
    <col min="7942" max="7942" width="9.28515625" customWidth="1"/>
    <col min="7946" max="7946" width="8.140625" customWidth="1"/>
    <col min="8193" max="8193" width="29.85546875" customWidth="1"/>
    <col min="8194" max="8194" width="11.5703125" customWidth="1"/>
    <col min="8195" max="8195" width="7" customWidth="1"/>
    <col min="8196" max="8196" width="10.5703125" customWidth="1"/>
    <col min="8197" max="8197" width="9.7109375" customWidth="1"/>
    <col min="8198" max="8198" width="9.28515625" customWidth="1"/>
    <col min="8202" max="8202" width="8.140625" customWidth="1"/>
    <col min="8449" max="8449" width="29.85546875" customWidth="1"/>
    <col min="8450" max="8450" width="11.5703125" customWidth="1"/>
    <col min="8451" max="8451" width="7" customWidth="1"/>
    <col min="8452" max="8452" width="10.5703125" customWidth="1"/>
    <col min="8453" max="8453" width="9.7109375" customWidth="1"/>
    <col min="8454" max="8454" width="9.28515625" customWidth="1"/>
    <col min="8458" max="8458" width="8.140625" customWidth="1"/>
    <col min="8705" max="8705" width="29.85546875" customWidth="1"/>
    <col min="8706" max="8706" width="11.5703125" customWidth="1"/>
    <col min="8707" max="8707" width="7" customWidth="1"/>
    <col min="8708" max="8708" width="10.5703125" customWidth="1"/>
    <col min="8709" max="8709" width="9.7109375" customWidth="1"/>
    <col min="8710" max="8710" width="9.28515625" customWidth="1"/>
    <col min="8714" max="8714" width="8.140625" customWidth="1"/>
    <col min="8961" max="8961" width="29.85546875" customWidth="1"/>
    <col min="8962" max="8962" width="11.5703125" customWidth="1"/>
    <col min="8963" max="8963" width="7" customWidth="1"/>
    <col min="8964" max="8964" width="10.5703125" customWidth="1"/>
    <col min="8965" max="8965" width="9.7109375" customWidth="1"/>
    <col min="8966" max="8966" width="9.28515625" customWidth="1"/>
    <col min="8970" max="8970" width="8.140625" customWidth="1"/>
    <col min="9217" max="9217" width="29.85546875" customWidth="1"/>
    <col min="9218" max="9218" width="11.5703125" customWidth="1"/>
    <col min="9219" max="9219" width="7" customWidth="1"/>
    <col min="9220" max="9220" width="10.5703125" customWidth="1"/>
    <col min="9221" max="9221" width="9.7109375" customWidth="1"/>
    <col min="9222" max="9222" width="9.28515625" customWidth="1"/>
    <col min="9226" max="9226" width="8.140625" customWidth="1"/>
    <col min="9473" max="9473" width="29.85546875" customWidth="1"/>
    <col min="9474" max="9474" width="11.5703125" customWidth="1"/>
    <col min="9475" max="9475" width="7" customWidth="1"/>
    <col min="9476" max="9476" width="10.5703125" customWidth="1"/>
    <col min="9477" max="9477" width="9.7109375" customWidth="1"/>
    <col min="9478" max="9478" width="9.28515625" customWidth="1"/>
    <col min="9482" max="9482" width="8.140625" customWidth="1"/>
    <col min="9729" max="9729" width="29.85546875" customWidth="1"/>
    <col min="9730" max="9730" width="11.5703125" customWidth="1"/>
    <col min="9731" max="9731" width="7" customWidth="1"/>
    <col min="9732" max="9732" width="10.5703125" customWidth="1"/>
    <col min="9733" max="9733" width="9.7109375" customWidth="1"/>
    <col min="9734" max="9734" width="9.28515625" customWidth="1"/>
    <col min="9738" max="9738" width="8.140625" customWidth="1"/>
    <col min="9985" max="9985" width="29.85546875" customWidth="1"/>
    <col min="9986" max="9986" width="11.5703125" customWidth="1"/>
    <col min="9987" max="9987" width="7" customWidth="1"/>
    <col min="9988" max="9988" width="10.5703125" customWidth="1"/>
    <col min="9989" max="9989" width="9.7109375" customWidth="1"/>
    <col min="9990" max="9990" width="9.28515625" customWidth="1"/>
    <col min="9994" max="9994" width="8.140625" customWidth="1"/>
    <col min="10241" max="10241" width="29.85546875" customWidth="1"/>
    <col min="10242" max="10242" width="11.5703125" customWidth="1"/>
    <col min="10243" max="10243" width="7" customWidth="1"/>
    <col min="10244" max="10244" width="10.5703125" customWidth="1"/>
    <col min="10245" max="10245" width="9.7109375" customWidth="1"/>
    <col min="10246" max="10246" width="9.28515625" customWidth="1"/>
    <col min="10250" max="10250" width="8.140625" customWidth="1"/>
    <col min="10497" max="10497" width="29.85546875" customWidth="1"/>
    <col min="10498" max="10498" width="11.5703125" customWidth="1"/>
    <col min="10499" max="10499" width="7" customWidth="1"/>
    <col min="10500" max="10500" width="10.5703125" customWidth="1"/>
    <col min="10501" max="10501" width="9.7109375" customWidth="1"/>
    <col min="10502" max="10502" width="9.28515625" customWidth="1"/>
    <col min="10506" max="10506" width="8.140625" customWidth="1"/>
    <col min="10753" max="10753" width="29.85546875" customWidth="1"/>
    <col min="10754" max="10754" width="11.5703125" customWidth="1"/>
    <col min="10755" max="10755" width="7" customWidth="1"/>
    <col min="10756" max="10756" width="10.5703125" customWidth="1"/>
    <col min="10757" max="10757" width="9.7109375" customWidth="1"/>
    <col min="10758" max="10758" width="9.28515625" customWidth="1"/>
    <col min="10762" max="10762" width="8.140625" customWidth="1"/>
    <col min="11009" max="11009" width="29.85546875" customWidth="1"/>
    <col min="11010" max="11010" width="11.5703125" customWidth="1"/>
    <col min="11011" max="11011" width="7" customWidth="1"/>
    <col min="11012" max="11012" width="10.5703125" customWidth="1"/>
    <col min="11013" max="11013" width="9.7109375" customWidth="1"/>
    <col min="11014" max="11014" width="9.28515625" customWidth="1"/>
    <col min="11018" max="11018" width="8.140625" customWidth="1"/>
    <col min="11265" max="11265" width="29.85546875" customWidth="1"/>
    <col min="11266" max="11266" width="11.5703125" customWidth="1"/>
    <col min="11267" max="11267" width="7" customWidth="1"/>
    <col min="11268" max="11268" width="10.5703125" customWidth="1"/>
    <col min="11269" max="11269" width="9.7109375" customWidth="1"/>
    <col min="11270" max="11270" width="9.28515625" customWidth="1"/>
    <col min="11274" max="11274" width="8.140625" customWidth="1"/>
    <col min="11521" max="11521" width="29.85546875" customWidth="1"/>
    <col min="11522" max="11522" width="11.5703125" customWidth="1"/>
    <col min="11523" max="11523" width="7" customWidth="1"/>
    <col min="11524" max="11524" width="10.5703125" customWidth="1"/>
    <col min="11525" max="11525" width="9.7109375" customWidth="1"/>
    <col min="11526" max="11526" width="9.28515625" customWidth="1"/>
    <col min="11530" max="11530" width="8.140625" customWidth="1"/>
    <col min="11777" max="11777" width="29.85546875" customWidth="1"/>
    <col min="11778" max="11778" width="11.5703125" customWidth="1"/>
    <col min="11779" max="11779" width="7" customWidth="1"/>
    <col min="11780" max="11780" width="10.5703125" customWidth="1"/>
    <col min="11781" max="11781" width="9.7109375" customWidth="1"/>
    <col min="11782" max="11782" width="9.28515625" customWidth="1"/>
    <col min="11786" max="11786" width="8.140625" customWidth="1"/>
    <col min="12033" max="12033" width="29.85546875" customWidth="1"/>
    <col min="12034" max="12034" width="11.5703125" customWidth="1"/>
    <col min="12035" max="12035" width="7" customWidth="1"/>
    <col min="12036" max="12036" width="10.5703125" customWidth="1"/>
    <col min="12037" max="12037" width="9.7109375" customWidth="1"/>
    <col min="12038" max="12038" width="9.28515625" customWidth="1"/>
    <col min="12042" max="12042" width="8.140625" customWidth="1"/>
    <col min="12289" max="12289" width="29.85546875" customWidth="1"/>
    <col min="12290" max="12290" width="11.5703125" customWidth="1"/>
    <col min="12291" max="12291" width="7" customWidth="1"/>
    <col min="12292" max="12292" width="10.5703125" customWidth="1"/>
    <col min="12293" max="12293" width="9.7109375" customWidth="1"/>
    <col min="12294" max="12294" width="9.28515625" customWidth="1"/>
    <col min="12298" max="12298" width="8.140625" customWidth="1"/>
    <col min="12545" max="12545" width="29.85546875" customWidth="1"/>
    <col min="12546" max="12546" width="11.5703125" customWidth="1"/>
    <col min="12547" max="12547" width="7" customWidth="1"/>
    <col min="12548" max="12548" width="10.5703125" customWidth="1"/>
    <col min="12549" max="12549" width="9.7109375" customWidth="1"/>
    <col min="12550" max="12550" width="9.28515625" customWidth="1"/>
    <col min="12554" max="12554" width="8.140625" customWidth="1"/>
    <col min="12801" max="12801" width="29.85546875" customWidth="1"/>
    <col min="12802" max="12802" width="11.5703125" customWidth="1"/>
    <col min="12803" max="12803" width="7" customWidth="1"/>
    <col min="12804" max="12804" width="10.5703125" customWidth="1"/>
    <col min="12805" max="12805" width="9.7109375" customWidth="1"/>
    <col min="12806" max="12806" width="9.28515625" customWidth="1"/>
    <col min="12810" max="12810" width="8.140625" customWidth="1"/>
    <col min="13057" max="13057" width="29.85546875" customWidth="1"/>
    <col min="13058" max="13058" width="11.5703125" customWidth="1"/>
    <col min="13059" max="13059" width="7" customWidth="1"/>
    <col min="13060" max="13060" width="10.5703125" customWidth="1"/>
    <col min="13061" max="13061" width="9.7109375" customWidth="1"/>
    <col min="13062" max="13062" width="9.28515625" customWidth="1"/>
    <col min="13066" max="13066" width="8.140625" customWidth="1"/>
    <col min="13313" max="13313" width="29.85546875" customWidth="1"/>
    <col min="13314" max="13314" width="11.5703125" customWidth="1"/>
    <col min="13315" max="13315" width="7" customWidth="1"/>
    <col min="13316" max="13316" width="10.5703125" customWidth="1"/>
    <col min="13317" max="13317" width="9.7109375" customWidth="1"/>
    <col min="13318" max="13318" width="9.28515625" customWidth="1"/>
    <col min="13322" max="13322" width="8.140625" customWidth="1"/>
    <col min="13569" max="13569" width="29.85546875" customWidth="1"/>
    <col min="13570" max="13570" width="11.5703125" customWidth="1"/>
    <col min="13571" max="13571" width="7" customWidth="1"/>
    <col min="13572" max="13572" width="10.5703125" customWidth="1"/>
    <col min="13573" max="13573" width="9.7109375" customWidth="1"/>
    <col min="13574" max="13574" width="9.28515625" customWidth="1"/>
    <col min="13578" max="13578" width="8.140625" customWidth="1"/>
    <col min="13825" max="13825" width="29.85546875" customWidth="1"/>
    <col min="13826" max="13826" width="11.5703125" customWidth="1"/>
    <col min="13827" max="13827" width="7" customWidth="1"/>
    <col min="13828" max="13828" width="10.5703125" customWidth="1"/>
    <col min="13829" max="13829" width="9.7109375" customWidth="1"/>
    <col min="13830" max="13830" width="9.28515625" customWidth="1"/>
    <col min="13834" max="13834" width="8.140625" customWidth="1"/>
    <col min="14081" max="14081" width="29.85546875" customWidth="1"/>
    <col min="14082" max="14082" width="11.5703125" customWidth="1"/>
    <col min="14083" max="14083" width="7" customWidth="1"/>
    <col min="14084" max="14084" width="10.5703125" customWidth="1"/>
    <col min="14085" max="14085" width="9.7109375" customWidth="1"/>
    <col min="14086" max="14086" width="9.28515625" customWidth="1"/>
    <col min="14090" max="14090" width="8.140625" customWidth="1"/>
    <col min="14337" max="14337" width="29.85546875" customWidth="1"/>
    <col min="14338" max="14338" width="11.5703125" customWidth="1"/>
    <col min="14339" max="14339" width="7" customWidth="1"/>
    <col min="14340" max="14340" width="10.5703125" customWidth="1"/>
    <col min="14341" max="14341" width="9.7109375" customWidth="1"/>
    <col min="14342" max="14342" width="9.28515625" customWidth="1"/>
    <col min="14346" max="14346" width="8.140625" customWidth="1"/>
    <col min="14593" max="14593" width="29.85546875" customWidth="1"/>
    <col min="14594" max="14594" width="11.5703125" customWidth="1"/>
    <col min="14595" max="14595" width="7" customWidth="1"/>
    <col min="14596" max="14596" width="10.5703125" customWidth="1"/>
    <col min="14597" max="14597" width="9.7109375" customWidth="1"/>
    <col min="14598" max="14598" width="9.28515625" customWidth="1"/>
    <col min="14602" max="14602" width="8.140625" customWidth="1"/>
    <col min="14849" max="14849" width="29.85546875" customWidth="1"/>
    <col min="14850" max="14850" width="11.5703125" customWidth="1"/>
    <col min="14851" max="14851" width="7" customWidth="1"/>
    <col min="14852" max="14852" width="10.5703125" customWidth="1"/>
    <col min="14853" max="14853" width="9.7109375" customWidth="1"/>
    <col min="14854" max="14854" width="9.28515625" customWidth="1"/>
    <col min="14858" max="14858" width="8.140625" customWidth="1"/>
    <col min="15105" max="15105" width="29.85546875" customWidth="1"/>
    <col min="15106" max="15106" width="11.5703125" customWidth="1"/>
    <col min="15107" max="15107" width="7" customWidth="1"/>
    <col min="15108" max="15108" width="10.5703125" customWidth="1"/>
    <col min="15109" max="15109" width="9.7109375" customWidth="1"/>
    <col min="15110" max="15110" width="9.28515625" customWidth="1"/>
    <col min="15114" max="15114" width="8.140625" customWidth="1"/>
    <col min="15361" max="15361" width="29.85546875" customWidth="1"/>
    <col min="15362" max="15362" width="11.5703125" customWidth="1"/>
    <col min="15363" max="15363" width="7" customWidth="1"/>
    <col min="15364" max="15364" width="10.5703125" customWidth="1"/>
    <col min="15365" max="15365" width="9.7109375" customWidth="1"/>
    <col min="15366" max="15366" width="9.28515625" customWidth="1"/>
    <col min="15370" max="15370" width="8.140625" customWidth="1"/>
    <col min="15617" max="15617" width="29.85546875" customWidth="1"/>
    <col min="15618" max="15618" width="11.5703125" customWidth="1"/>
    <col min="15619" max="15619" width="7" customWidth="1"/>
    <col min="15620" max="15620" width="10.5703125" customWidth="1"/>
    <col min="15621" max="15621" width="9.7109375" customWidth="1"/>
    <col min="15622" max="15622" width="9.28515625" customWidth="1"/>
    <col min="15626" max="15626" width="8.140625" customWidth="1"/>
    <col min="15873" max="15873" width="29.85546875" customWidth="1"/>
    <col min="15874" max="15874" width="11.5703125" customWidth="1"/>
    <col min="15875" max="15875" width="7" customWidth="1"/>
    <col min="15876" max="15876" width="10.5703125" customWidth="1"/>
    <col min="15877" max="15877" width="9.7109375" customWidth="1"/>
    <col min="15878" max="15878" width="9.28515625" customWidth="1"/>
    <col min="15882" max="15882" width="8.140625" customWidth="1"/>
    <col min="16129" max="16129" width="29.85546875" customWidth="1"/>
    <col min="16130" max="16130" width="11.5703125" customWidth="1"/>
    <col min="16131" max="16131" width="7" customWidth="1"/>
    <col min="16132" max="16132" width="10.5703125" customWidth="1"/>
    <col min="16133" max="16133" width="9.7109375" customWidth="1"/>
    <col min="16134" max="16134" width="9.28515625" customWidth="1"/>
    <col min="16138" max="16138" width="8.140625" customWidth="1"/>
  </cols>
  <sheetData>
    <row r="1" spans="1:10" ht="12.75" customHeight="1" x14ac:dyDescent="0.2">
      <c r="A1" s="57" t="s">
        <v>0</v>
      </c>
      <c r="B1" s="1"/>
      <c r="C1" s="1" t="s">
        <v>1</v>
      </c>
      <c r="D1" s="58" t="s">
        <v>2</v>
      </c>
      <c r="E1" s="58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>
        <v>2022</v>
      </c>
    </row>
    <row r="2" spans="1:10" x14ac:dyDescent="0.2">
      <c r="A2" s="57"/>
      <c r="B2" s="3" t="s">
        <v>8</v>
      </c>
      <c r="C2" s="3"/>
      <c r="D2" s="58"/>
      <c r="E2" s="58"/>
      <c r="F2" s="4" t="s">
        <v>9</v>
      </c>
      <c r="G2" s="4" t="s">
        <v>10</v>
      </c>
      <c r="H2" s="4" t="s">
        <v>11</v>
      </c>
      <c r="I2" s="4" t="s">
        <v>11</v>
      </c>
      <c r="J2" s="5" t="s">
        <v>12</v>
      </c>
    </row>
    <row r="3" spans="1:10" x14ac:dyDescent="0.2">
      <c r="A3" s="6" t="s">
        <v>13</v>
      </c>
      <c r="B3" s="7">
        <v>8200</v>
      </c>
      <c r="C3" s="12">
        <f>+B3/800</f>
        <v>10.25</v>
      </c>
      <c r="D3" s="8">
        <v>10</v>
      </c>
      <c r="E3" s="59">
        <v>2</v>
      </c>
      <c r="F3" s="59">
        <v>2</v>
      </c>
      <c r="G3" s="59">
        <v>2</v>
      </c>
      <c r="H3" s="59">
        <v>2</v>
      </c>
      <c r="I3" s="59">
        <v>2</v>
      </c>
      <c r="J3" s="10">
        <f t="shared" ref="J3:J28" si="0">SUM(E3:I3)</f>
        <v>10</v>
      </c>
    </row>
    <row r="4" spans="1:10" x14ac:dyDescent="0.2">
      <c r="A4" s="6" t="s">
        <v>14</v>
      </c>
      <c r="B4" s="7">
        <v>2669</v>
      </c>
      <c r="C4" s="12">
        <f t="shared" ref="C4:C27" si="1">+B4/800</f>
        <v>3.3362500000000002</v>
      </c>
      <c r="D4" s="11">
        <v>1</v>
      </c>
      <c r="E4" s="59"/>
      <c r="F4" s="59"/>
      <c r="G4" s="59">
        <v>1</v>
      </c>
      <c r="H4" s="59"/>
      <c r="I4" s="59"/>
      <c r="J4" s="10">
        <f t="shared" si="0"/>
        <v>1</v>
      </c>
    </row>
    <row r="5" spans="1:10" x14ac:dyDescent="0.2">
      <c r="A5" s="6" t="s">
        <v>15</v>
      </c>
      <c r="B5" s="7">
        <v>2100</v>
      </c>
      <c r="C5" s="12">
        <f t="shared" si="1"/>
        <v>2.625</v>
      </c>
      <c r="D5" s="8">
        <v>3</v>
      </c>
      <c r="E5" s="59">
        <v>1</v>
      </c>
      <c r="F5" s="59"/>
      <c r="G5" s="59">
        <v>1</v>
      </c>
      <c r="H5" s="59">
        <v>1</v>
      </c>
      <c r="I5" s="59"/>
      <c r="J5" s="10">
        <f t="shared" si="0"/>
        <v>3</v>
      </c>
    </row>
    <row r="6" spans="1:10" x14ac:dyDescent="0.2">
      <c r="A6" s="6" t="s">
        <v>16</v>
      </c>
      <c r="B6" s="7">
        <v>3650</v>
      </c>
      <c r="C6" s="12">
        <f t="shared" si="1"/>
        <v>4.5625</v>
      </c>
      <c r="D6" s="8">
        <v>4</v>
      </c>
      <c r="E6" s="59">
        <v>1</v>
      </c>
      <c r="F6" s="59">
        <v>1</v>
      </c>
      <c r="G6" s="59">
        <v>1</v>
      </c>
      <c r="H6" s="59"/>
      <c r="I6" s="59">
        <v>1</v>
      </c>
      <c r="J6" s="10">
        <f t="shared" si="0"/>
        <v>4</v>
      </c>
    </row>
    <row r="7" spans="1:10" x14ac:dyDescent="0.2">
      <c r="A7" s="6" t="s">
        <v>17</v>
      </c>
      <c r="B7" s="7">
        <v>4600</v>
      </c>
      <c r="C7" s="12">
        <f t="shared" si="1"/>
        <v>5.75</v>
      </c>
      <c r="D7" s="8">
        <v>5</v>
      </c>
      <c r="E7" s="59">
        <v>1</v>
      </c>
      <c r="F7" s="59">
        <v>1</v>
      </c>
      <c r="G7" s="59">
        <v>1</v>
      </c>
      <c r="H7" s="59">
        <v>1</v>
      </c>
      <c r="I7" s="9">
        <v>1</v>
      </c>
      <c r="J7" s="10">
        <f t="shared" si="0"/>
        <v>5</v>
      </c>
    </row>
    <row r="8" spans="1:10" x14ac:dyDescent="0.2">
      <c r="A8" s="6" t="s">
        <v>18</v>
      </c>
      <c r="B8" s="7">
        <f>285+401+388</f>
        <v>1074</v>
      </c>
      <c r="C8" s="12">
        <f t="shared" si="1"/>
        <v>1.3425</v>
      </c>
      <c r="D8" s="8">
        <v>1</v>
      </c>
      <c r="E8" s="59"/>
      <c r="F8" s="59"/>
      <c r="G8" s="59">
        <v>1</v>
      </c>
      <c r="H8" s="59"/>
      <c r="I8" s="59"/>
      <c r="J8" s="10">
        <f t="shared" si="0"/>
        <v>1</v>
      </c>
    </row>
    <row r="9" spans="1:10" x14ac:dyDescent="0.2">
      <c r="A9" s="6" t="s">
        <v>19</v>
      </c>
      <c r="B9" s="7">
        <f>200+300+155+150+200+393+75+75</f>
        <v>1548</v>
      </c>
      <c r="C9" s="12">
        <f t="shared" si="1"/>
        <v>1.9350000000000001</v>
      </c>
      <c r="D9" s="8">
        <v>2</v>
      </c>
      <c r="E9" s="60"/>
      <c r="F9" s="59">
        <v>1</v>
      </c>
      <c r="G9" s="59">
        <v>1</v>
      </c>
      <c r="H9" s="60"/>
      <c r="I9" s="59"/>
      <c r="J9" s="10">
        <f t="shared" si="0"/>
        <v>2</v>
      </c>
    </row>
    <row r="10" spans="1:10" x14ac:dyDescent="0.2">
      <c r="A10" s="6" t="s">
        <v>20</v>
      </c>
      <c r="B10" s="7">
        <v>1098.9000000000001</v>
      </c>
      <c r="C10" s="12">
        <f t="shared" si="1"/>
        <v>1.3736250000000001</v>
      </c>
      <c r="D10" s="11">
        <v>1</v>
      </c>
      <c r="E10" s="59"/>
      <c r="F10" s="59">
        <v>1</v>
      </c>
      <c r="G10" s="59"/>
      <c r="H10" s="59"/>
      <c r="I10" s="59"/>
      <c r="J10" s="10">
        <f t="shared" si="0"/>
        <v>1</v>
      </c>
    </row>
    <row r="11" spans="1:10" x14ac:dyDescent="0.2">
      <c r="A11" s="6" t="s">
        <v>21</v>
      </c>
      <c r="B11" s="7">
        <v>1270</v>
      </c>
      <c r="C11" s="12">
        <f t="shared" si="1"/>
        <v>1.5874999999999999</v>
      </c>
      <c r="D11" s="8">
        <v>2</v>
      </c>
      <c r="E11" s="59">
        <v>1</v>
      </c>
      <c r="F11" s="59"/>
      <c r="G11" s="59"/>
      <c r="H11" s="59">
        <v>1</v>
      </c>
      <c r="I11" s="59"/>
      <c r="J11" s="10">
        <f t="shared" si="0"/>
        <v>2</v>
      </c>
    </row>
    <row r="12" spans="1:10" x14ac:dyDescent="0.2">
      <c r="A12" s="6" t="s">
        <v>22</v>
      </c>
      <c r="B12" s="7">
        <f>26+196+15+188+10+410+360+170+1600</f>
        <v>2975</v>
      </c>
      <c r="C12" s="12">
        <f t="shared" si="1"/>
        <v>3.71875</v>
      </c>
      <c r="D12" s="8">
        <v>3</v>
      </c>
      <c r="E12" s="59">
        <v>1</v>
      </c>
      <c r="F12" s="59">
        <v>1</v>
      </c>
      <c r="G12" s="59"/>
      <c r="H12" s="59">
        <v>1</v>
      </c>
      <c r="I12" s="59"/>
      <c r="J12" s="10">
        <f t="shared" si="0"/>
        <v>3</v>
      </c>
    </row>
    <row r="13" spans="1:10" x14ac:dyDescent="0.2">
      <c r="A13" s="6" t="s">
        <v>23</v>
      </c>
      <c r="B13" s="7">
        <v>2077</v>
      </c>
      <c r="C13" s="12">
        <f t="shared" si="1"/>
        <v>2.5962499999999999</v>
      </c>
      <c r="D13" s="8">
        <v>3</v>
      </c>
      <c r="E13" s="59">
        <v>1</v>
      </c>
      <c r="F13" s="59">
        <v>1</v>
      </c>
      <c r="G13" s="59"/>
      <c r="H13" s="59">
        <v>1</v>
      </c>
      <c r="I13" s="59"/>
      <c r="J13" s="10">
        <f t="shared" si="0"/>
        <v>3</v>
      </c>
    </row>
    <row r="14" spans="1:10" x14ac:dyDescent="0.2">
      <c r="A14" s="6" t="s">
        <v>24</v>
      </c>
      <c r="B14" s="7">
        <v>3998</v>
      </c>
      <c r="C14" s="12">
        <f t="shared" si="1"/>
        <v>4.9974999999999996</v>
      </c>
      <c r="D14" s="8">
        <v>4</v>
      </c>
      <c r="E14" s="59">
        <v>1</v>
      </c>
      <c r="F14" s="59">
        <v>1</v>
      </c>
      <c r="G14" s="59">
        <v>1</v>
      </c>
      <c r="H14" s="59">
        <v>1</v>
      </c>
      <c r="I14" s="59"/>
      <c r="J14" s="10">
        <f t="shared" si="0"/>
        <v>4</v>
      </c>
    </row>
    <row r="15" spans="1:10" x14ac:dyDescent="0.2">
      <c r="A15" s="6" t="s">
        <v>25</v>
      </c>
      <c r="B15" s="7">
        <f>1770</f>
        <v>1770</v>
      </c>
      <c r="C15" s="12">
        <f t="shared" si="1"/>
        <v>2.2124999999999999</v>
      </c>
      <c r="D15" s="8">
        <v>2</v>
      </c>
      <c r="E15" s="59"/>
      <c r="F15" s="59">
        <v>1</v>
      </c>
      <c r="G15" s="59">
        <v>1</v>
      </c>
      <c r="H15" s="59"/>
      <c r="I15" s="59"/>
      <c r="J15" s="10">
        <f t="shared" si="0"/>
        <v>2</v>
      </c>
    </row>
    <row r="16" spans="1:10" x14ac:dyDescent="0.2">
      <c r="A16" s="6" t="s">
        <v>26</v>
      </c>
      <c r="B16" s="7">
        <v>3600</v>
      </c>
      <c r="C16" s="12">
        <f t="shared" si="1"/>
        <v>4.5</v>
      </c>
      <c r="D16" s="11">
        <v>1</v>
      </c>
      <c r="E16" s="59"/>
      <c r="F16" s="59">
        <v>1</v>
      </c>
      <c r="G16" s="59">
        <v>1</v>
      </c>
      <c r="H16" s="59"/>
      <c r="I16" s="59"/>
      <c r="J16" s="10">
        <f t="shared" si="0"/>
        <v>2</v>
      </c>
    </row>
    <row r="17" spans="1:10" x14ac:dyDescent="0.2">
      <c r="A17" s="6" t="s">
        <v>27</v>
      </c>
      <c r="B17" s="7">
        <v>5890</v>
      </c>
      <c r="C17" s="12">
        <f t="shared" si="1"/>
        <v>7.3624999999999998</v>
      </c>
      <c r="D17" s="11">
        <v>5</v>
      </c>
      <c r="E17" s="59">
        <v>1</v>
      </c>
      <c r="F17" s="59">
        <v>1</v>
      </c>
      <c r="G17" s="59">
        <v>1</v>
      </c>
      <c r="H17" s="59">
        <v>1</v>
      </c>
      <c r="I17" s="9">
        <v>1</v>
      </c>
      <c r="J17" s="10">
        <f t="shared" si="0"/>
        <v>5</v>
      </c>
    </row>
    <row r="18" spans="1:10" x14ac:dyDescent="0.2">
      <c r="A18" s="6" t="s">
        <v>28</v>
      </c>
      <c r="B18" s="7">
        <v>13250.2</v>
      </c>
      <c r="C18" s="12">
        <f t="shared" si="1"/>
        <v>16.562750000000001</v>
      </c>
      <c r="D18" s="11">
        <v>5</v>
      </c>
      <c r="E18" s="59">
        <v>1</v>
      </c>
      <c r="F18" s="59">
        <v>1</v>
      </c>
      <c r="G18" s="59">
        <v>1</v>
      </c>
      <c r="H18" s="59">
        <v>1</v>
      </c>
      <c r="I18" s="59">
        <v>1</v>
      </c>
      <c r="J18" s="10">
        <f t="shared" si="0"/>
        <v>5</v>
      </c>
    </row>
    <row r="19" spans="1:10" x14ac:dyDescent="0.2">
      <c r="A19" s="6" t="s">
        <v>29</v>
      </c>
      <c r="B19" s="7">
        <v>4077.1</v>
      </c>
      <c r="C19" s="12">
        <f t="shared" si="1"/>
        <v>5.0963750000000001</v>
      </c>
      <c r="D19" s="8">
        <v>2</v>
      </c>
      <c r="E19" s="59"/>
      <c r="F19" s="59">
        <v>1</v>
      </c>
      <c r="G19" s="59">
        <v>1</v>
      </c>
      <c r="H19" s="59"/>
      <c r="I19" s="59"/>
      <c r="J19" s="10">
        <f t="shared" si="0"/>
        <v>2</v>
      </c>
    </row>
    <row r="20" spans="1:10" x14ac:dyDescent="0.2">
      <c r="A20" s="6" t="s">
        <v>30</v>
      </c>
      <c r="B20" s="7">
        <v>1885.6</v>
      </c>
      <c r="C20" s="12">
        <f t="shared" si="1"/>
        <v>2.3569999999999998</v>
      </c>
      <c r="D20" s="8">
        <v>1</v>
      </c>
      <c r="E20" s="59"/>
      <c r="F20" s="59">
        <v>1</v>
      </c>
      <c r="G20" s="59"/>
      <c r="H20" s="59"/>
      <c r="I20" s="59"/>
      <c r="J20" s="10">
        <f t="shared" si="0"/>
        <v>1</v>
      </c>
    </row>
    <row r="21" spans="1:10" x14ac:dyDescent="0.2">
      <c r="A21" s="6" t="s">
        <v>31</v>
      </c>
      <c r="B21" s="7">
        <f>195+137+73+74+152+238+113+55+107+1150</f>
        <v>2294</v>
      </c>
      <c r="C21" s="12">
        <f t="shared" si="1"/>
        <v>2.8675000000000002</v>
      </c>
      <c r="D21" s="8">
        <v>3</v>
      </c>
      <c r="E21" s="59">
        <v>1</v>
      </c>
      <c r="F21" s="59"/>
      <c r="G21" s="59"/>
      <c r="H21" s="59">
        <v>1</v>
      </c>
      <c r="I21" s="9">
        <v>1</v>
      </c>
      <c r="J21" s="10">
        <f t="shared" si="0"/>
        <v>3</v>
      </c>
    </row>
    <row r="22" spans="1:10" x14ac:dyDescent="0.2">
      <c r="A22" s="6" t="s">
        <v>32</v>
      </c>
      <c r="B22" s="7">
        <v>2100</v>
      </c>
      <c r="C22" s="12">
        <f t="shared" si="1"/>
        <v>2.625</v>
      </c>
      <c r="D22" s="8">
        <v>2</v>
      </c>
      <c r="E22" s="59"/>
      <c r="F22" s="59">
        <v>1</v>
      </c>
      <c r="G22" s="59">
        <v>1</v>
      </c>
      <c r="H22" s="59"/>
      <c r="I22" s="59"/>
      <c r="J22" s="10">
        <f t="shared" si="0"/>
        <v>2</v>
      </c>
    </row>
    <row r="23" spans="1:10" x14ac:dyDescent="0.2">
      <c r="A23" s="6" t="s">
        <v>33</v>
      </c>
      <c r="B23" s="7">
        <f>3221+382</f>
        <v>3603</v>
      </c>
      <c r="C23" s="12">
        <f t="shared" si="1"/>
        <v>4.5037500000000001</v>
      </c>
      <c r="D23" s="11">
        <v>2</v>
      </c>
      <c r="E23" s="59">
        <v>1</v>
      </c>
      <c r="F23" s="59"/>
      <c r="G23" s="59"/>
      <c r="H23" s="59">
        <v>1</v>
      </c>
      <c r="I23" s="59"/>
      <c r="J23" s="10">
        <f t="shared" si="0"/>
        <v>2</v>
      </c>
    </row>
    <row r="24" spans="1:10" x14ac:dyDescent="0.2">
      <c r="A24" s="6" t="s">
        <v>34</v>
      </c>
      <c r="B24" s="7">
        <v>1952</v>
      </c>
      <c r="C24" s="12">
        <f t="shared" si="1"/>
        <v>2.44</v>
      </c>
      <c r="D24" s="11">
        <v>1</v>
      </c>
      <c r="E24" s="60"/>
      <c r="F24" s="59"/>
      <c r="G24" s="59"/>
      <c r="H24" s="60"/>
      <c r="I24" s="59">
        <v>1</v>
      </c>
      <c r="J24" s="10">
        <f t="shared" si="0"/>
        <v>1</v>
      </c>
    </row>
    <row r="25" spans="1:10" x14ac:dyDescent="0.2">
      <c r="A25" s="13" t="s">
        <v>35</v>
      </c>
      <c r="B25" s="7">
        <v>2050</v>
      </c>
      <c r="C25" s="12">
        <f t="shared" si="1"/>
        <v>2.5625</v>
      </c>
      <c r="D25" s="14">
        <v>2</v>
      </c>
      <c r="E25" s="61">
        <v>1</v>
      </c>
      <c r="F25" s="61"/>
      <c r="G25" s="61"/>
      <c r="H25" s="61">
        <v>1</v>
      </c>
      <c r="I25" s="61"/>
      <c r="J25" s="10">
        <f t="shared" si="0"/>
        <v>2</v>
      </c>
    </row>
    <row r="26" spans="1:10" x14ac:dyDescent="0.2">
      <c r="A26" s="15" t="s">
        <v>36</v>
      </c>
      <c r="B26" s="7">
        <f>1874+160.8</f>
        <v>2034.8</v>
      </c>
      <c r="C26" s="12">
        <f t="shared" si="1"/>
        <v>2.5434999999999999</v>
      </c>
      <c r="D26" s="17">
        <v>3</v>
      </c>
      <c r="E26" s="62">
        <v>1</v>
      </c>
      <c r="F26" s="62"/>
      <c r="G26" s="62"/>
      <c r="H26" s="62">
        <v>1</v>
      </c>
      <c r="I26" s="9">
        <v>1</v>
      </c>
      <c r="J26" s="10">
        <f t="shared" si="0"/>
        <v>3</v>
      </c>
    </row>
    <row r="27" spans="1:10" x14ac:dyDescent="0.2">
      <c r="A27" s="15" t="s">
        <v>37</v>
      </c>
      <c r="B27" s="7">
        <v>3182</v>
      </c>
      <c r="C27" s="12">
        <f t="shared" si="1"/>
        <v>3.9775</v>
      </c>
      <c r="D27" s="19">
        <v>1</v>
      </c>
      <c r="E27" s="62"/>
      <c r="F27" s="62"/>
      <c r="G27" s="62">
        <v>1</v>
      </c>
      <c r="H27" s="62"/>
      <c r="I27" s="62"/>
      <c r="J27" s="10">
        <f t="shared" si="0"/>
        <v>1</v>
      </c>
    </row>
    <row r="28" spans="1:10" x14ac:dyDescent="0.2">
      <c r="A28" s="15" t="s">
        <v>38</v>
      </c>
      <c r="B28" s="16"/>
      <c r="C28" s="16"/>
      <c r="D28" s="20">
        <v>33</v>
      </c>
      <c r="E28" s="62">
        <v>8</v>
      </c>
      <c r="F28" s="62">
        <v>5</v>
      </c>
      <c r="G28" s="62">
        <v>5</v>
      </c>
      <c r="H28" s="62">
        <v>6</v>
      </c>
      <c r="I28" s="62">
        <v>9</v>
      </c>
      <c r="J28" s="10">
        <f t="shared" si="0"/>
        <v>33</v>
      </c>
    </row>
    <row r="29" spans="1:10" x14ac:dyDescent="0.2">
      <c r="A29" s="13" t="s">
        <v>39</v>
      </c>
      <c r="B29" s="21">
        <f>SUM(B3:B28)</f>
        <v>82948.600000000006</v>
      </c>
      <c r="C29" s="21">
        <f>SUM(C3:C27)</f>
        <v>103.68575</v>
      </c>
      <c r="D29" s="22">
        <f>SUM(D3:D27)</f>
        <v>69</v>
      </c>
      <c r="E29" s="23">
        <f t="shared" ref="E29:J29" si="2">SUM(E3:E28)</f>
        <v>23</v>
      </c>
      <c r="F29" s="23">
        <f t="shared" si="2"/>
        <v>21</v>
      </c>
      <c r="G29" s="23">
        <f t="shared" si="2"/>
        <v>21</v>
      </c>
      <c r="H29" s="23">
        <f t="shared" si="2"/>
        <v>20</v>
      </c>
      <c r="I29" s="23">
        <f t="shared" si="2"/>
        <v>18</v>
      </c>
      <c r="J29" s="10">
        <f t="shared" si="2"/>
        <v>103</v>
      </c>
    </row>
    <row r="30" spans="1:10" x14ac:dyDescent="0.2">
      <c r="A30" s="24" t="s">
        <v>40</v>
      </c>
      <c r="B30" s="24"/>
      <c r="C30" s="24"/>
      <c r="D30" s="25">
        <f>SUM(E30:I30)</f>
        <v>103</v>
      </c>
      <c r="E30" s="26">
        <f>+F34</f>
        <v>22.66</v>
      </c>
      <c r="F30" s="26">
        <f>+F35</f>
        <v>20.6</v>
      </c>
      <c r="G30" s="26">
        <f>+F36</f>
        <v>20.6</v>
      </c>
      <c r="H30" s="26">
        <f>+F37</f>
        <v>19.57</v>
      </c>
      <c r="I30" s="26">
        <f>+F38</f>
        <v>19.57</v>
      </c>
    </row>
    <row r="31" spans="1:10" x14ac:dyDescent="0.2">
      <c r="A31" s="21" t="s">
        <v>41</v>
      </c>
      <c r="D31">
        <f>+D29</f>
        <v>69</v>
      </c>
      <c r="E31" s="27">
        <f>+$D$31*D34</f>
        <v>15.18</v>
      </c>
      <c r="F31" s="27">
        <f>+$D$31*D35</f>
        <v>13.8</v>
      </c>
      <c r="G31" s="27">
        <f>+$D$31*D36</f>
        <v>13.8</v>
      </c>
      <c r="H31" s="27">
        <f>+$D$31*D37</f>
        <v>13.11</v>
      </c>
      <c r="I31" s="27">
        <f>+$D$31*D38</f>
        <v>13.11</v>
      </c>
    </row>
    <row r="32" spans="1:10" ht="13.5" thickBot="1" x14ac:dyDescent="0.25"/>
    <row r="33" spans="1:19" ht="15.75" x14ac:dyDescent="0.25">
      <c r="A33" s="28" t="s">
        <v>42</v>
      </c>
      <c r="B33" s="29"/>
      <c r="C33" s="29"/>
      <c r="D33" s="30"/>
      <c r="E33" s="31" t="s">
        <v>43</v>
      </c>
      <c r="F33" s="31" t="s">
        <v>44</v>
      </c>
      <c r="G33" s="31" t="s">
        <v>45</v>
      </c>
      <c r="H33" s="32"/>
      <c r="L33" s="28" t="s">
        <v>42</v>
      </c>
      <c r="M33" s="29"/>
      <c r="N33" s="29"/>
      <c r="O33" s="48"/>
      <c r="P33" s="29" t="s">
        <v>43</v>
      </c>
      <c r="Q33" s="29" t="s">
        <v>44</v>
      </c>
      <c r="R33" s="29" t="s">
        <v>45</v>
      </c>
      <c r="S33" s="49"/>
    </row>
    <row r="34" spans="1:19" ht="15.75" x14ac:dyDescent="0.25">
      <c r="A34" s="33" t="s">
        <v>46</v>
      </c>
      <c r="B34" s="34"/>
      <c r="C34" s="34"/>
      <c r="D34" s="35">
        <v>0.22</v>
      </c>
      <c r="E34" s="34">
        <v>22</v>
      </c>
      <c r="F34" s="27">
        <f>+$E$39/100*E34</f>
        <v>22.66</v>
      </c>
      <c r="G34" s="27">
        <f>+F34*5</f>
        <v>113.3</v>
      </c>
      <c r="H34" s="36"/>
      <c r="L34" s="33" t="s">
        <v>46</v>
      </c>
      <c r="M34" s="34"/>
      <c r="N34" s="34"/>
      <c r="O34" s="50">
        <v>0.22</v>
      </c>
      <c r="P34" s="34">
        <v>22</v>
      </c>
      <c r="Q34" s="51">
        <f>+$E$39/100*P34</f>
        <v>22.66</v>
      </c>
      <c r="R34" s="51">
        <f>+Q34*5</f>
        <v>113.3</v>
      </c>
      <c r="S34" s="36"/>
    </row>
    <row r="35" spans="1:19" ht="15.75" x14ac:dyDescent="0.25">
      <c r="A35" s="33" t="s">
        <v>47</v>
      </c>
      <c r="B35" s="34"/>
      <c r="C35" s="34"/>
      <c r="D35" s="35">
        <v>0.2</v>
      </c>
      <c r="E35" s="34">
        <v>20</v>
      </c>
      <c r="F35" s="27">
        <f>+$E$39/100*E35</f>
        <v>20.6</v>
      </c>
      <c r="G35" s="27">
        <f>+F35*5</f>
        <v>103</v>
      </c>
      <c r="H35" s="37"/>
      <c r="J35" s="34"/>
      <c r="L35" s="33" t="s">
        <v>47</v>
      </c>
      <c r="M35" s="34"/>
      <c r="N35" s="34"/>
      <c r="O35" s="50">
        <v>0.2</v>
      </c>
      <c r="P35" s="34">
        <v>20</v>
      </c>
      <c r="Q35" s="51">
        <f>+$E$39/100*P35</f>
        <v>20.6</v>
      </c>
      <c r="R35" s="51">
        <f>+Q35*5</f>
        <v>103</v>
      </c>
      <c r="S35" s="52"/>
    </row>
    <row r="36" spans="1:19" ht="15.75" x14ac:dyDescent="0.25">
      <c r="A36" s="33" t="s">
        <v>48</v>
      </c>
      <c r="B36" s="34"/>
      <c r="C36" s="34"/>
      <c r="D36" s="35">
        <v>0.2</v>
      </c>
      <c r="E36" s="34">
        <v>20</v>
      </c>
      <c r="F36" s="27">
        <f>+$E$39/100*E36</f>
        <v>20.6</v>
      </c>
      <c r="G36" s="27">
        <f>+F36*5</f>
        <v>103</v>
      </c>
      <c r="H36" s="37"/>
      <c r="I36" s="34"/>
      <c r="L36" s="33" t="s">
        <v>48</v>
      </c>
      <c r="M36" s="34"/>
      <c r="N36" s="34"/>
      <c r="O36" s="50">
        <v>0.2</v>
      </c>
      <c r="P36" s="34">
        <v>20</v>
      </c>
      <c r="Q36" s="51">
        <f>+$E$39/100*P36</f>
        <v>20.6</v>
      </c>
      <c r="R36" s="51">
        <f>+Q36*5</f>
        <v>103</v>
      </c>
      <c r="S36" s="52"/>
    </row>
    <row r="37" spans="1:19" ht="15.75" x14ac:dyDescent="0.25">
      <c r="A37" s="33" t="s">
        <v>49</v>
      </c>
      <c r="B37" s="34"/>
      <c r="C37" s="34"/>
      <c r="D37" s="35">
        <v>0.19</v>
      </c>
      <c r="E37" s="34">
        <v>19</v>
      </c>
      <c r="F37" s="27">
        <f>+$E$39/100*E37</f>
        <v>19.57</v>
      </c>
      <c r="G37" s="27">
        <f>+F37*5</f>
        <v>97.85</v>
      </c>
      <c r="H37" s="37"/>
      <c r="L37" s="33" t="s">
        <v>49</v>
      </c>
      <c r="M37" s="34"/>
      <c r="N37" s="34"/>
      <c r="O37" s="50">
        <v>0.19</v>
      </c>
      <c r="P37" s="34">
        <v>19</v>
      </c>
      <c r="Q37" s="51">
        <f>+$E$39/100*P37</f>
        <v>19.57</v>
      </c>
      <c r="R37" s="51">
        <f>+Q37*5</f>
        <v>97.85</v>
      </c>
      <c r="S37" s="52"/>
    </row>
    <row r="38" spans="1:19" ht="16.5" thickBot="1" x14ac:dyDescent="0.3">
      <c r="A38" s="38" t="s">
        <v>50</v>
      </c>
      <c r="B38" s="39"/>
      <c r="C38" s="39"/>
      <c r="D38" s="40">
        <v>0.19</v>
      </c>
      <c r="E38" s="41">
        <v>19</v>
      </c>
      <c r="F38" s="42">
        <f>+$E$39/100*E38</f>
        <v>19.57</v>
      </c>
      <c r="G38" s="42">
        <f>+F38*5</f>
        <v>97.85</v>
      </c>
      <c r="H38" s="43"/>
      <c r="L38" s="38" t="s">
        <v>52</v>
      </c>
      <c r="M38" s="39"/>
      <c r="N38" s="39"/>
      <c r="O38" s="53">
        <v>0.19</v>
      </c>
      <c r="P38" s="41">
        <v>19</v>
      </c>
      <c r="Q38" s="54">
        <f>+$E$39/100*P38</f>
        <v>19.57</v>
      </c>
      <c r="R38" s="54">
        <f>+Q38*5</f>
        <v>97.85</v>
      </c>
      <c r="S38" s="43"/>
    </row>
    <row r="39" spans="1:19" ht="15.75" x14ac:dyDescent="0.25">
      <c r="A39" s="34"/>
      <c r="B39" s="34"/>
      <c r="C39" s="34"/>
      <c r="D39" s="27"/>
      <c r="E39" s="44">
        <v>103</v>
      </c>
      <c r="F39">
        <f>SUM(F34:F38)</f>
        <v>103</v>
      </c>
      <c r="G39">
        <f>SUM(G34:G38)</f>
        <v>515</v>
      </c>
      <c r="H39" s="44"/>
      <c r="L39" s="15"/>
      <c r="M39" s="15"/>
      <c r="N39" s="15"/>
      <c r="O39" s="55"/>
      <c r="P39" s="34">
        <f>SUM(P34:P38)</f>
        <v>100</v>
      </c>
      <c r="Q39" s="55">
        <f>SUM(Q34:Q38)</f>
        <v>103</v>
      </c>
      <c r="R39" s="55">
        <f>SUM(R34:R38)</f>
        <v>515</v>
      </c>
      <c r="S39" s="55"/>
    </row>
    <row r="40" spans="1:19" x14ac:dyDescent="0.2">
      <c r="A40" s="15"/>
      <c r="B40" s="15"/>
      <c r="C40" s="15"/>
      <c r="E40" t="str">
        <f>+E1</f>
        <v xml:space="preserve">Kalv </v>
      </c>
      <c r="F40" t="str">
        <f>+F1</f>
        <v>1 ½ år,</v>
      </c>
      <c r="G40" t="str">
        <f>+G1</f>
        <v xml:space="preserve">1 ½ år gamle </v>
      </c>
      <c r="H40" t="str">
        <f>+H1</f>
        <v>Eldre hodyr</v>
      </c>
      <c r="I40" t="str">
        <f>+I1</f>
        <v>Eldre hanndyr</v>
      </c>
    </row>
    <row r="41" spans="1:19" x14ac:dyDescent="0.2">
      <c r="B41" s="45">
        <v>2016</v>
      </c>
      <c r="C41" s="45"/>
      <c r="D41" s="45"/>
      <c r="E41" s="46"/>
      <c r="F41" s="46"/>
      <c r="G41" s="46"/>
      <c r="H41" s="46"/>
      <c r="I41" s="46"/>
      <c r="J41" s="46">
        <f>SUM(E41:I41)</f>
        <v>0</v>
      </c>
    </row>
    <row r="42" spans="1:19" x14ac:dyDescent="0.2">
      <c r="B42" s="45">
        <v>2017</v>
      </c>
      <c r="C42" s="45"/>
      <c r="D42" s="45"/>
      <c r="E42" s="46"/>
      <c r="F42" s="46"/>
      <c r="G42" s="46"/>
      <c r="H42" s="46"/>
      <c r="I42" s="46"/>
      <c r="J42" s="46">
        <f>SUM(E42:I42)</f>
        <v>0</v>
      </c>
    </row>
    <row r="43" spans="1:19" x14ac:dyDescent="0.2">
      <c r="B43" s="45">
        <v>2018</v>
      </c>
      <c r="C43" s="45"/>
      <c r="D43" s="45"/>
      <c r="E43" s="46"/>
      <c r="F43" s="46"/>
      <c r="G43" s="46"/>
      <c r="H43" s="46"/>
      <c r="I43" s="46"/>
      <c r="J43" s="46">
        <f>SUM(E43:I43)</f>
        <v>0</v>
      </c>
    </row>
    <row r="44" spans="1:19" x14ac:dyDescent="0.2">
      <c r="B44" s="45">
        <v>2019</v>
      </c>
      <c r="C44" s="45"/>
      <c r="D44" s="45"/>
      <c r="E44" s="46"/>
      <c r="F44" s="46"/>
      <c r="G44" s="46"/>
      <c r="H44" s="46"/>
      <c r="I44" s="46"/>
      <c r="J44" s="46">
        <f>SUM(E44:I44)</f>
        <v>0</v>
      </c>
    </row>
    <row r="45" spans="1:19" x14ac:dyDescent="0.2">
      <c r="B45" s="45">
        <v>2020</v>
      </c>
      <c r="C45" s="45"/>
      <c r="D45" s="45"/>
      <c r="E45" s="45"/>
      <c r="F45" s="45"/>
      <c r="G45" s="45"/>
      <c r="H45" s="45"/>
      <c r="I45" s="45"/>
      <c r="J45" s="45"/>
    </row>
    <row r="46" spans="1:19" x14ac:dyDescent="0.2">
      <c r="B46" s="45"/>
      <c r="C46" s="45"/>
      <c r="D46" s="45"/>
      <c r="E46" s="45">
        <f t="shared" ref="E46:J46" si="3">SUM(E41:E45)</f>
        <v>0</v>
      </c>
      <c r="F46" s="45">
        <f t="shared" si="3"/>
        <v>0</v>
      </c>
      <c r="G46" s="45">
        <f t="shared" si="3"/>
        <v>0</v>
      </c>
      <c r="H46" s="45">
        <f t="shared" si="3"/>
        <v>0</v>
      </c>
      <c r="I46" s="45">
        <f t="shared" si="3"/>
        <v>0</v>
      </c>
      <c r="J46" s="45">
        <f t="shared" si="3"/>
        <v>0</v>
      </c>
    </row>
    <row r="47" spans="1:19" x14ac:dyDescent="0.2">
      <c r="B47" s="45" t="s">
        <v>51</v>
      </c>
      <c r="C47" s="45"/>
      <c r="D47" s="45"/>
      <c r="E47" s="47" t="e">
        <f>+E46/$J$46</f>
        <v>#DIV/0!</v>
      </c>
      <c r="F47" s="47" t="e">
        <f>+F46/$J$46</f>
        <v>#DIV/0!</v>
      </c>
      <c r="G47" s="47" t="e">
        <f>+G46/$J$46</f>
        <v>#DIV/0!</v>
      </c>
      <c r="H47" s="47" t="e">
        <f>+H46/$J$46</f>
        <v>#DIV/0!</v>
      </c>
      <c r="I47" s="47" t="e">
        <f>+I46/$J$46</f>
        <v>#DIV/0!</v>
      </c>
      <c r="J47" s="45"/>
    </row>
  </sheetData>
  <sheetProtection selectLockedCells="1" selectUnlockedCells="1"/>
  <mergeCells count="3">
    <mergeCell ref="A1:A2"/>
    <mergeCell ref="D1:D2"/>
    <mergeCell ref="E1:E2"/>
  </mergeCells>
  <pageMargins left="0.78749999999999998" right="0.78749999999999998" top="0.98402777777777772" bottom="0.98402777777777772" header="0.51180555555555551" footer="0.51180555555555551"/>
  <pageSetup paperSize="9" scale="59" firstPageNumber="0" orientation="landscape" horizontalDpi="4294967293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A43F-436E-46E5-B544-A6EEDBCFA736}">
  <sheetPr>
    <pageSetUpPr fitToPage="1"/>
  </sheetPr>
  <dimension ref="A1:S47"/>
  <sheetViews>
    <sheetView topLeftCell="A10" zoomScale="116" zoomScaleNormal="116" workbookViewId="0">
      <selection activeCell="D27" sqref="D27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7" customWidth="1"/>
    <col min="4" max="4" width="10.5703125" customWidth="1"/>
    <col min="5" max="5" width="9.7109375" customWidth="1"/>
    <col min="6" max="6" width="9.28515625" customWidth="1"/>
    <col min="10" max="10" width="8.140625" customWidth="1"/>
    <col min="257" max="257" width="29.85546875" customWidth="1"/>
    <col min="258" max="258" width="11.5703125" customWidth="1"/>
    <col min="259" max="259" width="7" customWidth="1"/>
    <col min="260" max="260" width="10.5703125" customWidth="1"/>
    <col min="261" max="261" width="9.7109375" customWidth="1"/>
    <col min="262" max="262" width="9.28515625" customWidth="1"/>
    <col min="266" max="266" width="8.140625" customWidth="1"/>
    <col min="513" max="513" width="29.85546875" customWidth="1"/>
    <col min="514" max="514" width="11.5703125" customWidth="1"/>
    <col min="515" max="515" width="7" customWidth="1"/>
    <col min="516" max="516" width="10.5703125" customWidth="1"/>
    <col min="517" max="517" width="9.7109375" customWidth="1"/>
    <col min="518" max="518" width="9.28515625" customWidth="1"/>
    <col min="522" max="522" width="8.140625" customWidth="1"/>
    <col min="769" max="769" width="29.85546875" customWidth="1"/>
    <col min="770" max="770" width="11.5703125" customWidth="1"/>
    <col min="771" max="771" width="7" customWidth="1"/>
    <col min="772" max="772" width="10.5703125" customWidth="1"/>
    <col min="773" max="773" width="9.7109375" customWidth="1"/>
    <col min="774" max="774" width="9.28515625" customWidth="1"/>
    <col min="778" max="778" width="8.140625" customWidth="1"/>
    <col min="1025" max="1025" width="29.85546875" customWidth="1"/>
    <col min="1026" max="1026" width="11.5703125" customWidth="1"/>
    <col min="1027" max="1027" width="7" customWidth="1"/>
    <col min="1028" max="1028" width="10.5703125" customWidth="1"/>
    <col min="1029" max="1029" width="9.7109375" customWidth="1"/>
    <col min="1030" max="1030" width="9.28515625" customWidth="1"/>
    <col min="1034" max="1034" width="8.140625" customWidth="1"/>
    <col min="1281" max="1281" width="29.85546875" customWidth="1"/>
    <col min="1282" max="1282" width="11.5703125" customWidth="1"/>
    <col min="1283" max="1283" width="7" customWidth="1"/>
    <col min="1284" max="1284" width="10.5703125" customWidth="1"/>
    <col min="1285" max="1285" width="9.7109375" customWidth="1"/>
    <col min="1286" max="1286" width="9.28515625" customWidth="1"/>
    <col min="1290" max="1290" width="8.140625" customWidth="1"/>
    <col min="1537" max="1537" width="29.85546875" customWidth="1"/>
    <col min="1538" max="1538" width="11.5703125" customWidth="1"/>
    <col min="1539" max="1539" width="7" customWidth="1"/>
    <col min="1540" max="1540" width="10.5703125" customWidth="1"/>
    <col min="1541" max="1541" width="9.7109375" customWidth="1"/>
    <col min="1542" max="1542" width="9.28515625" customWidth="1"/>
    <col min="1546" max="1546" width="8.140625" customWidth="1"/>
    <col min="1793" max="1793" width="29.85546875" customWidth="1"/>
    <col min="1794" max="1794" width="11.5703125" customWidth="1"/>
    <col min="1795" max="1795" width="7" customWidth="1"/>
    <col min="1796" max="1796" width="10.5703125" customWidth="1"/>
    <col min="1797" max="1797" width="9.7109375" customWidth="1"/>
    <col min="1798" max="1798" width="9.28515625" customWidth="1"/>
    <col min="1802" max="1802" width="8.140625" customWidth="1"/>
    <col min="2049" max="2049" width="29.85546875" customWidth="1"/>
    <col min="2050" max="2050" width="11.5703125" customWidth="1"/>
    <col min="2051" max="2051" width="7" customWidth="1"/>
    <col min="2052" max="2052" width="10.5703125" customWidth="1"/>
    <col min="2053" max="2053" width="9.7109375" customWidth="1"/>
    <col min="2054" max="2054" width="9.28515625" customWidth="1"/>
    <col min="2058" max="2058" width="8.140625" customWidth="1"/>
    <col min="2305" max="2305" width="29.85546875" customWidth="1"/>
    <col min="2306" max="2306" width="11.5703125" customWidth="1"/>
    <col min="2307" max="2307" width="7" customWidth="1"/>
    <col min="2308" max="2308" width="10.5703125" customWidth="1"/>
    <col min="2309" max="2309" width="9.7109375" customWidth="1"/>
    <col min="2310" max="2310" width="9.28515625" customWidth="1"/>
    <col min="2314" max="2314" width="8.140625" customWidth="1"/>
    <col min="2561" max="2561" width="29.85546875" customWidth="1"/>
    <col min="2562" max="2562" width="11.5703125" customWidth="1"/>
    <col min="2563" max="2563" width="7" customWidth="1"/>
    <col min="2564" max="2564" width="10.5703125" customWidth="1"/>
    <col min="2565" max="2565" width="9.7109375" customWidth="1"/>
    <col min="2566" max="2566" width="9.28515625" customWidth="1"/>
    <col min="2570" max="2570" width="8.140625" customWidth="1"/>
    <col min="2817" max="2817" width="29.85546875" customWidth="1"/>
    <col min="2818" max="2818" width="11.5703125" customWidth="1"/>
    <col min="2819" max="2819" width="7" customWidth="1"/>
    <col min="2820" max="2820" width="10.5703125" customWidth="1"/>
    <col min="2821" max="2821" width="9.7109375" customWidth="1"/>
    <col min="2822" max="2822" width="9.28515625" customWidth="1"/>
    <col min="2826" max="2826" width="8.140625" customWidth="1"/>
    <col min="3073" max="3073" width="29.85546875" customWidth="1"/>
    <col min="3074" max="3074" width="11.5703125" customWidth="1"/>
    <col min="3075" max="3075" width="7" customWidth="1"/>
    <col min="3076" max="3076" width="10.5703125" customWidth="1"/>
    <col min="3077" max="3077" width="9.7109375" customWidth="1"/>
    <col min="3078" max="3078" width="9.28515625" customWidth="1"/>
    <col min="3082" max="3082" width="8.140625" customWidth="1"/>
    <col min="3329" max="3329" width="29.85546875" customWidth="1"/>
    <col min="3330" max="3330" width="11.5703125" customWidth="1"/>
    <col min="3331" max="3331" width="7" customWidth="1"/>
    <col min="3332" max="3332" width="10.5703125" customWidth="1"/>
    <col min="3333" max="3333" width="9.7109375" customWidth="1"/>
    <col min="3334" max="3334" width="9.28515625" customWidth="1"/>
    <col min="3338" max="3338" width="8.140625" customWidth="1"/>
    <col min="3585" max="3585" width="29.85546875" customWidth="1"/>
    <col min="3586" max="3586" width="11.5703125" customWidth="1"/>
    <col min="3587" max="3587" width="7" customWidth="1"/>
    <col min="3588" max="3588" width="10.5703125" customWidth="1"/>
    <col min="3589" max="3589" width="9.7109375" customWidth="1"/>
    <col min="3590" max="3590" width="9.28515625" customWidth="1"/>
    <col min="3594" max="3594" width="8.140625" customWidth="1"/>
    <col min="3841" max="3841" width="29.85546875" customWidth="1"/>
    <col min="3842" max="3842" width="11.5703125" customWidth="1"/>
    <col min="3843" max="3843" width="7" customWidth="1"/>
    <col min="3844" max="3844" width="10.5703125" customWidth="1"/>
    <col min="3845" max="3845" width="9.7109375" customWidth="1"/>
    <col min="3846" max="3846" width="9.28515625" customWidth="1"/>
    <col min="3850" max="3850" width="8.140625" customWidth="1"/>
    <col min="4097" max="4097" width="29.85546875" customWidth="1"/>
    <col min="4098" max="4098" width="11.5703125" customWidth="1"/>
    <col min="4099" max="4099" width="7" customWidth="1"/>
    <col min="4100" max="4100" width="10.5703125" customWidth="1"/>
    <col min="4101" max="4101" width="9.7109375" customWidth="1"/>
    <col min="4102" max="4102" width="9.28515625" customWidth="1"/>
    <col min="4106" max="4106" width="8.140625" customWidth="1"/>
    <col min="4353" max="4353" width="29.85546875" customWidth="1"/>
    <col min="4354" max="4354" width="11.5703125" customWidth="1"/>
    <col min="4355" max="4355" width="7" customWidth="1"/>
    <col min="4356" max="4356" width="10.5703125" customWidth="1"/>
    <col min="4357" max="4357" width="9.7109375" customWidth="1"/>
    <col min="4358" max="4358" width="9.28515625" customWidth="1"/>
    <col min="4362" max="4362" width="8.140625" customWidth="1"/>
    <col min="4609" max="4609" width="29.85546875" customWidth="1"/>
    <col min="4610" max="4610" width="11.5703125" customWidth="1"/>
    <col min="4611" max="4611" width="7" customWidth="1"/>
    <col min="4612" max="4612" width="10.5703125" customWidth="1"/>
    <col min="4613" max="4613" width="9.7109375" customWidth="1"/>
    <col min="4614" max="4614" width="9.28515625" customWidth="1"/>
    <col min="4618" max="4618" width="8.140625" customWidth="1"/>
    <col min="4865" max="4865" width="29.85546875" customWidth="1"/>
    <col min="4866" max="4866" width="11.5703125" customWidth="1"/>
    <col min="4867" max="4867" width="7" customWidth="1"/>
    <col min="4868" max="4868" width="10.5703125" customWidth="1"/>
    <col min="4869" max="4869" width="9.7109375" customWidth="1"/>
    <col min="4870" max="4870" width="9.28515625" customWidth="1"/>
    <col min="4874" max="4874" width="8.140625" customWidth="1"/>
    <col min="5121" max="5121" width="29.85546875" customWidth="1"/>
    <col min="5122" max="5122" width="11.5703125" customWidth="1"/>
    <col min="5123" max="5123" width="7" customWidth="1"/>
    <col min="5124" max="5124" width="10.5703125" customWidth="1"/>
    <col min="5125" max="5125" width="9.7109375" customWidth="1"/>
    <col min="5126" max="5126" width="9.28515625" customWidth="1"/>
    <col min="5130" max="5130" width="8.140625" customWidth="1"/>
    <col min="5377" max="5377" width="29.85546875" customWidth="1"/>
    <col min="5378" max="5378" width="11.5703125" customWidth="1"/>
    <col min="5379" max="5379" width="7" customWidth="1"/>
    <col min="5380" max="5380" width="10.5703125" customWidth="1"/>
    <col min="5381" max="5381" width="9.7109375" customWidth="1"/>
    <col min="5382" max="5382" width="9.28515625" customWidth="1"/>
    <col min="5386" max="5386" width="8.140625" customWidth="1"/>
    <col min="5633" max="5633" width="29.85546875" customWidth="1"/>
    <col min="5634" max="5634" width="11.5703125" customWidth="1"/>
    <col min="5635" max="5635" width="7" customWidth="1"/>
    <col min="5636" max="5636" width="10.5703125" customWidth="1"/>
    <col min="5637" max="5637" width="9.7109375" customWidth="1"/>
    <col min="5638" max="5638" width="9.28515625" customWidth="1"/>
    <col min="5642" max="5642" width="8.140625" customWidth="1"/>
    <col min="5889" max="5889" width="29.85546875" customWidth="1"/>
    <col min="5890" max="5890" width="11.5703125" customWidth="1"/>
    <col min="5891" max="5891" width="7" customWidth="1"/>
    <col min="5892" max="5892" width="10.5703125" customWidth="1"/>
    <col min="5893" max="5893" width="9.7109375" customWidth="1"/>
    <col min="5894" max="5894" width="9.28515625" customWidth="1"/>
    <col min="5898" max="5898" width="8.140625" customWidth="1"/>
    <col min="6145" max="6145" width="29.85546875" customWidth="1"/>
    <col min="6146" max="6146" width="11.5703125" customWidth="1"/>
    <col min="6147" max="6147" width="7" customWidth="1"/>
    <col min="6148" max="6148" width="10.5703125" customWidth="1"/>
    <col min="6149" max="6149" width="9.7109375" customWidth="1"/>
    <col min="6150" max="6150" width="9.28515625" customWidth="1"/>
    <col min="6154" max="6154" width="8.140625" customWidth="1"/>
    <col min="6401" max="6401" width="29.85546875" customWidth="1"/>
    <col min="6402" max="6402" width="11.5703125" customWidth="1"/>
    <col min="6403" max="6403" width="7" customWidth="1"/>
    <col min="6404" max="6404" width="10.5703125" customWidth="1"/>
    <col min="6405" max="6405" width="9.7109375" customWidth="1"/>
    <col min="6406" max="6406" width="9.28515625" customWidth="1"/>
    <col min="6410" max="6410" width="8.140625" customWidth="1"/>
    <col min="6657" max="6657" width="29.85546875" customWidth="1"/>
    <col min="6658" max="6658" width="11.5703125" customWidth="1"/>
    <col min="6659" max="6659" width="7" customWidth="1"/>
    <col min="6660" max="6660" width="10.5703125" customWidth="1"/>
    <col min="6661" max="6661" width="9.7109375" customWidth="1"/>
    <col min="6662" max="6662" width="9.28515625" customWidth="1"/>
    <col min="6666" max="6666" width="8.140625" customWidth="1"/>
    <col min="6913" max="6913" width="29.85546875" customWidth="1"/>
    <col min="6914" max="6914" width="11.5703125" customWidth="1"/>
    <col min="6915" max="6915" width="7" customWidth="1"/>
    <col min="6916" max="6916" width="10.5703125" customWidth="1"/>
    <col min="6917" max="6917" width="9.7109375" customWidth="1"/>
    <col min="6918" max="6918" width="9.28515625" customWidth="1"/>
    <col min="6922" max="6922" width="8.140625" customWidth="1"/>
    <col min="7169" max="7169" width="29.85546875" customWidth="1"/>
    <col min="7170" max="7170" width="11.5703125" customWidth="1"/>
    <col min="7171" max="7171" width="7" customWidth="1"/>
    <col min="7172" max="7172" width="10.5703125" customWidth="1"/>
    <col min="7173" max="7173" width="9.7109375" customWidth="1"/>
    <col min="7174" max="7174" width="9.28515625" customWidth="1"/>
    <col min="7178" max="7178" width="8.140625" customWidth="1"/>
    <col min="7425" max="7425" width="29.85546875" customWidth="1"/>
    <col min="7426" max="7426" width="11.5703125" customWidth="1"/>
    <col min="7427" max="7427" width="7" customWidth="1"/>
    <col min="7428" max="7428" width="10.5703125" customWidth="1"/>
    <col min="7429" max="7429" width="9.7109375" customWidth="1"/>
    <col min="7430" max="7430" width="9.28515625" customWidth="1"/>
    <col min="7434" max="7434" width="8.140625" customWidth="1"/>
    <col min="7681" max="7681" width="29.85546875" customWidth="1"/>
    <col min="7682" max="7682" width="11.5703125" customWidth="1"/>
    <col min="7683" max="7683" width="7" customWidth="1"/>
    <col min="7684" max="7684" width="10.5703125" customWidth="1"/>
    <col min="7685" max="7685" width="9.7109375" customWidth="1"/>
    <col min="7686" max="7686" width="9.28515625" customWidth="1"/>
    <col min="7690" max="7690" width="8.140625" customWidth="1"/>
    <col min="7937" max="7937" width="29.85546875" customWidth="1"/>
    <col min="7938" max="7938" width="11.5703125" customWidth="1"/>
    <col min="7939" max="7939" width="7" customWidth="1"/>
    <col min="7940" max="7940" width="10.5703125" customWidth="1"/>
    <col min="7941" max="7941" width="9.7109375" customWidth="1"/>
    <col min="7942" max="7942" width="9.28515625" customWidth="1"/>
    <col min="7946" max="7946" width="8.140625" customWidth="1"/>
    <col min="8193" max="8193" width="29.85546875" customWidth="1"/>
    <col min="8194" max="8194" width="11.5703125" customWidth="1"/>
    <col min="8195" max="8195" width="7" customWidth="1"/>
    <col min="8196" max="8196" width="10.5703125" customWidth="1"/>
    <col min="8197" max="8197" width="9.7109375" customWidth="1"/>
    <col min="8198" max="8198" width="9.28515625" customWidth="1"/>
    <col min="8202" max="8202" width="8.140625" customWidth="1"/>
    <col min="8449" max="8449" width="29.85546875" customWidth="1"/>
    <col min="8450" max="8450" width="11.5703125" customWidth="1"/>
    <col min="8451" max="8451" width="7" customWidth="1"/>
    <col min="8452" max="8452" width="10.5703125" customWidth="1"/>
    <col min="8453" max="8453" width="9.7109375" customWidth="1"/>
    <col min="8454" max="8454" width="9.28515625" customWidth="1"/>
    <col min="8458" max="8458" width="8.140625" customWidth="1"/>
    <col min="8705" max="8705" width="29.85546875" customWidth="1"/>
    <col min="8706" max="8706" width="11.5703125" customWidth="1"/>
    <col min="8707" max="8707" width="7" customWidth="1"/>
    <col min="8708" max="8708" width="10.5703125" customWidth="1"/>
    <col min="8709" max="8709" width="9.7109375" customWidth="1"/>
    <col min="8710" max="8710" width="9.28515625" customWidth="1"/>
    <col min="8714" max="8714" width="8.140625" customWidth="1"/>
    <col min="8961" max="8961" width="29.85546875" customWidth="1"/>
    <col min="8962" max="8962" width="11.5703125" customWidth="1"/>
    <col min="8963" max="8963" width="7" customWidth="1"/>
    <col min="8964" max="8964" width="10.5703125" customWidth="1"/>
    <col min="8965" max="8965" width="9.7109375" customWidth="1"/>
    <col min="8966" max="8966" width="9.28515625" customWidth="1"/>
    <col min="8970" max="8970" width="8.140625" customWidth="1"/>
    <col min="9217" max="9217" width="29.85546875" customWidth="1"/>
    <col min="9218" max="9218" width="11.5703125" customWidth="1"/>
    <col min="9219" max="9219" width="7" customWidth="1"/>
    <col min="9220" max="9220" width="10.5703125" customWidth="1"/>
    <col min="9221" max="9221" width="9.7109375" customWidth="1"/>
    <col min="9222" max="9222" width="9.28515625" customWidth="1"/>
    <col min="9226" max="9226" width="8.140625" customWidth="1"/>
    <col min="9473" max="9473" width="29.85546875" customWidth="1"/>
    <col min="9474" max="9474" width="11.5703125" customWidth="1"/>
    <col min="9475" max="9475" width="7" customWidth="1"/>
    <col min="9476" max="9476" width="10.5703125" customWidth="1"/>
    <col min="9477" max="9477" width="9.7109375" customWidth="1"/>
    <col min="9478" max="9478" width="9.28515625" customWidth="1"/>
    <col min="9482" max="9482" width="8.140625" customWidth="1"/>
    <col min="9729" max="9729" width="29.85546875" customWidth="1"/>
    <col min="9730" max="9730" width="11.5703125" customWidth="1"/>
    <col min="9731" max="9731" width="7" customWidth="1"/>
    <col min="9732" max="9732" width="10.5703125" customWidth="1"/>
    <col min="9733" max="9733" width="9.7109375" customWidth="1"/>
    <col min="9734" max="9734" width="9.28515625" customWidth="1"/>
    <col min="9738" max="9738" width="8.140625" customWidth="1"/>
    <col min="9985" max="9985" width="29.85546875" customWidth="1"/>
    <col min="9986" max="9986" width="11.5703125" customWidth="1"/>
    <col min="9987" max="9987" width="7" customWidth="1"/>
    <col min="9988" max="9988" width="10.5703125" customWidth="1"/>
    <col min="9989" max="9989" width="9.7109375" customWidth="1"/>
    <col min="9990" max="9990" width="9.28515625" customWidth="1"/>
    <col min="9994" max="9994" width="8.140625" customWidth="1"/>
    <col min="10241" max="10241" width="29.85546875" customWidth="1"/>
    <col min="10242" max="10242" width="11.5703125" customWidth="1"/>
    <col min="10243" max="10243" width="7" customWidth="1"/>
    <col min="10244" max="10244" width="10.5703125" customWidth="1"/>
    <col min="10245" max="10245" width="9.7109375" customWidth="1"/>
    <col min="10246" max="10246" width="9.28515625" customWidth="1"/>
    <col min="10250" max="10250" width="8.140625" customWidth="1"/>
    <col min="10497" max="10497" width="29.85546875" customWidth="1"/>
    <col min="10498" max="10498" width="11.5703125" customWidth="1"/>
    <col min="10499" max="10499" width="7" customWidth="1"/>
    <col min="10500" max="10500" width="10.5703125" customWidth="1"/>
    <col min="10501" max="10501" width="9.7109375" customWidth="1"/>
    <col min="10502" max="10502" width="9.28515625" customWidth="1"/>
    <col min="10506" max="10506" width="8.140625" customWidth="1"/>
    <col min="10753" max="10753" width="29.85546875" customWidth="1"/>
    <col min="10754" max="10754" width="11.5703125" customWidth="1"/>
    <col min="10755" max="10755" width="7" customWidth="1"/>
    <col min="10756" max="10756" width="10.5703125" customWidth="1"/>
    <col min="10757" max="10757" width="9.7109375" customWidth="1"/>
    <col min="10758" max="10758" width="9.28515625" customWidth="1"/>
    <col min="10762" max="10762" width="8.140625" customWidth="1"/>
    <col min="11009" max="11009" width="29.85546875" customWidth="1"/>
    <col min="11010" max="11010" width="11.5703125" customWidth="1"/>
    <col min="11011" max="11011" width="7" customWidth="1"/>
    <col min="11012" max="11012" width="10.5703125" customWidth="1"/>
    <col min="11013" max="11013" width="9.7109375" customWidth="1"/>
    <col min="11014" max="11014" width="9.28515625" customWidth="1"/>
    <col min="11018" max="11018" width="8.140625" customWidth="1"/>
    <col min="11265" max="11265" width="29.85546875" customWidth="1"/>
    <col min="11266" max="11266" width="11.5703125" customWidth="1"/>
    <col min="11267" max="11267" width="7" customWidth="1"/>
    <col min="11268" max="11268" width="10.5703125" customWidth="1"/>
    <col min="11269" max="11269" width="9.7109375" customWidth="1"/>
    <col min="11270" max="11270" width="9.28515625" customWidth="1"/>
    <col min="11274" max="11274" width="8.140625" customWidth="1"/>
    <col min="11521" max="11521" width="29.85546875" customWidth="1"/>
    <col min="11522" max="11522" width="11.5703125" customWidth="1"/>
    <col min="11523" max="11523" width="7" customWidth="1"/>
    <col min="11524" max="11524" width="10.5703125" customWidth="1"/>
    <col min="11525" max="11525" width="9.7109375" customWidth="1"/>
    <col min="11526" max="11526" width="9.28515625" customWidth="1"/>
    <col min="11530" max="11530" width="8.140625" customWidth="1"/>
    <col min="11777" max="11777" width="29.85546875" customWidth="1"/>
    <col min="11778" max="11778" width="11.5703125" customWidth="1"/>
    <col min="11779" max="11779" width="7" customWidth="1"/>
    <col min="11780" max="11780" width="10.5703125" customWidth="1"/>
    <col min="11781" max="11781" width="9.7109375" customWidth="1"/>
    <col min="11782" max="11782" width="9.28515625" customWidth="1"/>
    <col min="11786" max="11786" width="8.140625" customWidth="1"/>
    <col min="12033" max="12033" width="29.85546875" customWidth="1"/>
    <col min="12034" max="12034" width="11.5703125" customWidth="1"/>
    <col min="12035" max="12035" width="7" customWidth="1"/>
    <col min="12036" max="12036" width="10.5703125" customWidth="1"/>
    <col min="12037" max="12037" width="9.7109375" customWidth="1"/>
    <col min="12038" max="12038" width="9.28515625" customWidth="1"/>
    <col min="12042" max="12042" width="8.140625" customWidth="1"/>
    <col min="12289" max="12289" width="29.85546875" customWidth="1"/>
    <col min="12290" max="12290" width="11.5703125" customWidth="1"/>
    <col min="12291" max="12291" width="7" customWidth="1"/>
    <col min="12292" max="12292" width="10.5703125" customWidth="1"/>
    <col min="12293" max="12293" width="9.7109375" customWidth="1"/>
    <col min="12294" max="12294" width="9.28515625" customWidth="1"/>
    <col min="12298" max="12298" width="8.140625" customWidth="1"/>
    <col min="12545" max="12545" width="29.85546875" customWidth="1"/>
    <col min="12546" max="12546" width="11.5703125" customWidth="1"/>
    <col min="12547" max="12547" width="7" customWidth="1"/>
    <col min="12548" max="12548" width="10.5703125" customWidth="1"/>
    <col min="12549" max="12549" width="9.7109375" customWidth="1"/>
    <col min="12550" max="12550" width="9.28515625" customWidth="1"/>
    <col min="12554" max="12554" width="8.140625" customWidth="1"/>
    <col min="12801" max="12801" width="29.85546875" customWidth="1"/>
    <col min="12802" max="12802" width="11.5703125" customWidth="1"/>
    <col min="12803" max="12803" width="7" customWidth="1"/>
    <col min="12804" max="12804" width="10.5703125" customWidth="1"/>
    <col min="12805" max="12805" width="9.7109375" customWidth="1"/>
    <col min="12806" max="12806" width="9.28515625" customWidth="1"/>
    <col min="12810" max="12810" width="8.140625" customWidth="1"/>
    <col min="13057" max="13057" width="29.85546875" customWidth="1"/>
    <col min="13058" max="13058" width="11.5703125" customWidth="1"/>
    <col min="13059" max="13059" width="7" customWidth="1"/>
    <col min="13060" max="13060" width="10.5703125" customWidth="1"/>
    <col min="13061" max="13061" width="9.7109375" customWidth="1"/>
    <col min="13062" max="13062" width="9.28515625" customWidth="1"/>
    <col min="13066" max="13066" width="8.140625" customWidth="1"/>
    <col min="13313" max="13313" width="29.85546875" customWidth="1"/>
    <col min="13314" max="13314" width="11.5703125" customWidth="1"/>
    <col min="13315" max="13315" width="7" customWidth="1"/>
    <col min="13316" max="13316" width="10.5703125" customWidth="1"/>
    <col min="13317" max="13317" width="9.7109375" customWidth="1"/>
    <col min="13318" max="13318" width="9.28515625" customWidth="1"/>
    <col min="13322" max="13322" width="8.140625" customWidth="1"/>
    <col min="13569" max="13569" width="29.85546875" customWidth="1"/>
    <col min="13570" max="13570" width="11.5703125" customWidth="1"/>
    <col min="13571" max="13571" width="7" customWidth="1"/>
    <col min="13572" max="13572" width="10.5703125" customWidth="1"/>
    <col min="13573" max="13573" width="9.7109375" customWidth="1"/>
    <col min="13574" max="13574" width="9.28515625" customWidth="1"/>
    <col min="13578" max="13578" width="8.140625" customWidth="1"/>
    <col min="13825" max="13825" width="29.85546875" customWidth="1"/>
    <col min="13826" max="13826" width="11.5703125" customWidth="1"/>
    <col min="13827" max="13827" width="7" customWidth="1"/>
    <col min="13828" max="13828" width="10.5703125" customWidth="1"/>
    <col min="13829" max="13829" width="9.7109375" customWidth="1"/>
    <col min="13830" max="13830" width="9.28515625" customWidth="1"/>
    <col min="13834" max="13834" width="8.140625" customWidth="1"/>
    <col min="14081" max="14081" width="29.85546875" customWidth="1"/>
    <col min="14082" max="14082" width="11.5703125" customWidth="1"/>
    <col min="14083" max="14083" width="7" customWidth="1"/>
    <col min="14084" max="14084" width="10.5703125" customWidth="1"/>
    <col min="14085" max="14085" width="9.7109375" customWidth="1"/>
    <col min="14086" max="14086" width="9.28515625" customWidth="1"/>
    <col min="14090" max="14090" width="8.140625" customWidth="1"/>
    <col min="14337" max="14337" width="29.85546875" customWidth="1"/>
    <col min="14338" max="14338" width="11.5703125" customWidth="1"/>
    <col min="14339" max="14339" width="7" customWidth="1"/>
    <col min="14340" max="14340" width="10.5703125" customWidth="1"/>
    <col min="14341" max="14341" width="9.7109375" customWidth="1"/>
    <col min="14342" max="14342" width="9.28515625" customWidth="1"/>
    <col min="14346" max="14346" width="8.140625" customWidth="1"/>
    <col min="14593" max="14593" width="29.85546875" customWidth="1"/>
    <col min="14594" max="14594" width="11.5703125" customWidth="1"/>
    <col min="14595" max="14595" width="7" customWidth="1"/>
    <col min="14596" max="14596" width="10.5703125" customWidth="1"/>
    <col min="14597" max="14597" width="9.7109375" customWidth="1"/>
    <col min="14598" max="14598" width="9.28515625" customWidth="1"/>
    <col min="14602" max="14602" width="8.140625" customWidth="1"/>
    <col min="14849" max="14849" width="29.85546875" customWidth="1"/>
    <col min="14850" max="14850" width="11.5703125" customWidth="1"/>
    <col min="14851" max="14851" width="7" customWidth="1"/>
    <col min="14852" max="14852" width="10.5703125" customWidth="1"/>
    <col min="14853" max="14853" width="9.7109375" customWidth="1"/>
    <col min="14854" max="14854" width="9.28515625" customWidth="1"/>
    <col min="14858" max="14858" width="8.140625" customWidth="1"/>
    <col min="15105" max="15105" width="29.85546875" customWidth="1"/>
    <col min="15106" max="15106" width="11.5703125" customWidth="1"/>
    <col min="15107" max="15107" width="7" customWidth="1"/>
    <col min="15108" max="15108" width="10.5703125" customWidth="1"/>
    <col min="15109" max="15109" width="9.7109375" customWidth="1"/>
    <col min="15110" max="15110" width="9.28515625" customWidth="1"/>
    <col min="15114" max="15114" width="8.140625" customWidth="1"/>
    <col min="15361" max="15361" width="29.85546875" customWidth="1"/>
    <col min="15362" max="15362" width="11.5703125" customWidth="1"/>
    <col min="15363" max="15363" width="7" customWidth="1"/>
    <col min="15364" max="15364" width="10.5703125" customWidth="1"/>
    <col min="15365" max="15365" width="9.7109375" customWidth="1"/>
    <col min="15366" max="15366" width="9.28515625" customWidth="1"/>
    <col min="15370" max="15370" width="8.140625" customWidth="1"/>
    <col min="15617" max="15617" width="29.85546875" customWidth="1"/>
    <col min="15618" max="15618" width="11.5703125" customWidth="1"/>
    <col min="15619" max="15619" width="7" customWidth="1"/>
    <col min="15620" max="15620" width="10.5703125" customWidth="1"/>
    <col min="15621" max="15621" width="9.7109375" customWidth="1"/>
    <col min="15622" max="15622" width="9.28515625" customWidth="1"/>
    <col min="15626" max="15626" width="8.140625" customWidth="1"/>
    <col min="15873" max="15873" width="29.85546875" customWidth="1"/>
    <col min="15874" max="15874" width="11.5703125" customWidth="1"/>
    <col min="15875" max="15875" width="7" customWidth="1"/>
    <col min="15876" max="15876" width="10.5703125" customWidth="1"/>
    <col min="15877" max="15877" width="9.7109375" customWidth="1"/>
    <col min="15878" max="15878" width="9.28515625" customWidth="1"/>
    <col min="15882" max="15882" width="8.140625" customWidth="1"/>
    <col min="16129" max="16129" width="29.85546875" customWidth="1"/>
    <col min="16130" max="16130" width="11.5703125" customWidth="1"/>
    <col min="16131" max="16131" width="7" customWidth="1"/>
    <col min="16132" max="16132" width="10.5703125" customWidth="1"/>
    <col min="16133" max="16133" width="9.7109375" customWidth="1"/>
    <col min="16134" max="16134" width="9.28515625" customWidth="1"/>
    <col min="16138" max="16138" width="8.140625" customWidth="1"/>
  </cols>
  <sheetData>
    <row r="1" spans="1:10" ht="12.75" customHeight="1" x14ac:dyDescent="0.2">
      <c r="A1" s="57" t="s">
        <v>0</v>
      </c>
      <c r="B1" s="1"/>
      <c r="C1" s="1" t="s">
        <v>1</v>
      </c>
      <c r="D1" s="58" t="s">
        <v>2</v>
      </c>
      <c r="E1" s="58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>
        <v>2023</v>
      </c>
    </row>
    <row r="2" spans="1:10" x14ac:dyDescent="0.2">
      <c r="A2" s="57"/>
      <c r="B2" s="3" t="s">
        <v>8</v>
      </c>
      <c r="C2" s="3"/>
      <c r="D2" s="58"/>
      <c r="E2" s="58"/>
      <c r="F2" s="4" t="s">
        <v>9</v>
      </c>
      <c r="G2" s="4" t="s">
        <v>10</v>
      </c>
      <c r="H2" s="4" t="s">
        <v>11</v>
      </c>
      <c r="I2" s="4" t="s">
        <v>11</v>
      </c>
      <c r="J2" s="5" t="s">
        <v>12</v>
      </c>
    </row>
    <row r="3" spans="1:10" x14ac:dyDescent="0.2">
      <c r="A3" s="6" t="s">
        <v>13</v>
      </c>
      <c r="B3" s="7">
        <v>8200</v>
      </c>
      <c r="C3" s="12">
        <f>+B3/800</f>
        <v>10.25</v>
      </c>
      <c r="D3" s="8">
        <v>10</v>
      </c>
      <c r="E3" s="59">
        <v>2</v>
      </c>
      <c r="F3" s="59">
        <v>2</v>
      </c>
      <c r="G3" s="59">
        <v>2</v>
      </c>
      <c r="H3" s="59">
        <v>2</v>
      </c>
      <c r="I3" s="59">
        <v>1</v>
      </c>
      <c r="J3" s="10">
        <f t="shared" ref="J3:J28" si="0">SUM(E3:I3)</f>
        <v>9</v>
      </c>
    </row>
    <row r="4" spans="1:10" x14ac:dyDescent="0.2">
      <c r="A4" s="6" t="s">
        <v>14</v>
      </c>
      <c r="B4" s="7">
        <v>2669</v>
      </c>
      <c r="C4" s="12">
        <f t="shared" ref="C4:C27" si="1">+B4/800</f>
        <v>3.3362500000000002</v>
      </c>
      <c r="D4" s="11">
        <v>1</v>
      </c>
      <c r="E4" s="59"/>
      <c r="F4" s="59"/>
      <c r="G4" s="59"/>
      <c r="H4" s="59"/>
      <c r="I4" s="59">
        <v>1</v>
      </c>
      <c r="J4" s="10">
        <f t="shared" si="0"/>
        <v>1</v>
      </c>
    </row>
    <row r="5" spans="1:10" x14ac:dyDescent="0.2">
      <c r="A5" s="6" t="s">
        <v>15</v>
      </c>
      <c r="B5" s="7">
        <v>2100</v>
      </c>
      <c r="C5" s="12">
        <f t="shared" si="1"/>
        <v>2.625</v>
      </c>
      <c r="D5" s="8">
        <v>3</v>
      </c>
      <c r="E5" s="59"/>
      <c r="F5" s="59">
        <v>1</v>
      </c>
      <c r="G5" s="59">
        <v>1</v>
      </c>
      <c r="H5" s="59"/>
      <c r="I5" s="9">
        <v>1</v>
      </c>
      <c r="J5" s="10">
        <f t="shared" si="0"/>
        <v>3</v>
      </c>
    </row>
    <row r="6" spans="1:10" x14ac:dyDescent="0.2">
      <c r="A6" s="6" t="s">
        <v>16</v>
      </c>
      <c r="B6" s="7">
        <v>3650</v>
      </c>
      <c r="C6" s="12">
        <f t="shared" si="1"/>
        <v>4.5625</v>
      </c>
      <c r="D6" s="8">
        <v>5</v>
      </c>
      <c r="E6" s="59">
        <v>1</v>
      </c>
      <c r="F6" s="59">
        <v>1</v>
      </c>
      <c r="G6" s="59">
        <v>1</v>
      </c>
      <c r="H6" s="59">
        <v>1</v>
      </c>
      <c r="I6" s="59">
        <v>1</v>
      </c>
      <c r="J6" s="10">
        <f t="shared" si="0"/>
        <v>5</v>
      </c>
    </row>
    <row r="7" spans="1:10" x14ac:dyDescent="0.2">
      <c r="A7" s="6" t="s">
        <v>17</v>
      </c>
      <c r="B7" s="7">
        <v>4600</v>
      </c>
      <c r="C7" s="12">
        <f t="shared" si="1"/>
        <v>5.75</v>
      </c>
      <c r="D7" s="8">
        <v>5</v>
      </c>
      <c r="E7" s="59">
        <v>1</v>
      </c>
      <c r="F7" s="59">
        <v>1</v>
      </c>
      <c r="G7" s="59">
        <v>1</v>
      </c>
      <c r="H7" s="59">
        <v>1</v>
      </c>
      <c r="I7" s="59">
        <v>1</v>
      </c>
      <c r="J7" s="10">
        <f t="shared" si="0"/>
        <v>5</v>
      </c>
    </row>
    <row r="8" spans="1:10" x14ac:dyDescent="0.2">
      <c r="A8" s="6" t="s">
        <v>18</v>
      </c>
      <c r="B8" s="7">
        <f>285+401+388</f>
        <v>1074</v>
      </c>
      <c r="C8" s="12">
        <f t="shared" si="1"/>
        <v>1.3425</v>
      </c>
      <c r="D8" s="8">
        <v>1</v>
      </c>
      <c r="E8" s="59"/>
      <c r="F8" s="59"/>
      <c r="G8" s="59"/>
      <c r="H8" s="59"/>
      <c r="I8" s="9">
        <v>1</v>
      </c>
      <c r="J8" s="10">
        <f t="shared" si="0"/>
        <v>1</v>
      </c>
    </row>
    <row r="9" spans="1:10" x14ac:dyDescent="0.2">
      <c r="A9" s="6" t="s">
        <v>19</v>
      </c>
      <c r="B9" s="7">
        <f>200+300+155+150+200+393+75+75</f>
        <v>1548</v>
      </c>
      <c r="C9" s="12">
        <f t="shared" si="1"/>
        <v>1.9350000000000001</v>
      </c>
      <c r="D9" s="8">
        <v>2</v>
      </c>
      <c r="E9" s="60"/>
      <c r="F9" s="59">
        <v>1</v>
      </c>
      <c r="G9" s="59">
        <v>1</v>
      </c>
      <c r="H9" s="60"/>
      <c r="I9" s="59"/>
      <c r="J9" s="10">
        <f t="shared" si="0"/>
        <v>2</v>
      </c>
    </row>
    <row r="10" spans="1:10" x14ac:dyDescent="0.2">
      <c r="A10" s="6" t="s">
        <v>20</v>
      </c>
      <c r="B10" s="7">
        <v>1098.9000000000001</v>
      </c>
      <c r="C10" s="12">
        <f t="shared" si="1"/>
        <v>1.3736250000000001</v>
      </c>
      <c r="D10" s="11">
        <v>1</v>
      </c>
      <c r="E10" s="59"/>
      <c r="F10" s="59"/>
      <c r="G10" s="59"/>
      <c r="H10" s="59">
        <v>1</v>
      </c>
      <c r="I10" s="59"/>
      <c r="J10" s="10">
        <f t="shared" si="0"/>
        <v>1</v>
      </c>
    </row>
    <row r="11" spans="1:10" x14ac:dyDescent="0.2">
      <c r="A11" s="6" t="s">
        <v>21</v>
      </c>
      <c r="B11" s="7">
        <v>1270</v>
      </c>
      <c r="C11" s="12">
        <f t="shared" si="1"/>
        <v>1.5874999999999999</v>
      </c>
      <c r="D11" s="8">
        <v>1</v>
      </c>
      <c r="E11" s="59"/>
      <c r="F11" s="59">
        <v>1</v>
      </c>
      <c r="G11" s="59"/>
      <c r="H11" s="59"/>
      <c r="I11" s="59"/>
      <c r="J11" s="10">
        <f t="shared" si="0"/>
        <v>1</v>
      </c>
    </row>
    <row r="12" spans="1:10" x14ac:dyDescent="0.2">
      <c r="A12" s="6" t="s">
        <v>22</v>
      </c>
      <c r="B12" s="7">
        <f>26+196+15+188+10+410+360+170+1600</f>
        <v>2975</v>
      </c>
      <c r="C12" s="12">
        <f t="shared" si="1"/>
        <v>3.71875</v>
      </c>
      <c r="D12" s="8">
        <v>3</v>
      </c>
      <c r="E12" s="59"/>
      <c r="F12" s="59">
        <v>1</v>
      </c>
      <c r="G12" s="59">
        <v>1</v>
      </c>
      <c r="H12" s="59">
        <v>1</v>
      </c>
      <c r="I12" s="59"/>
      <c r="J12" s="10">
        <f t="shared" si="0"/>
        <v>3</v>
      </c>
    </row>
    <row r="13" spans="1:10" x14ac:dyDescent="0.2">
      <c r="A13" s="6" t="s">
        <v>23</v>
      </c>
      <c r="B13" s="7">
        <v>2077</v>
      </c>
      <c r="C13" s="12">
        <f t="shared" si="1"/>
        <v>2.5962499999999999</v>
      </c>
      <c r="D13" s="8">
        <v>2</v>
      </c>
      <c r="E13" s="59"/>
      <c r="F13" s="59">
        <v>1</v>
      </c>
      <c r="G13" s="59"/>
      <c r="H13" s="59"/>
      <c r="I13" s="59">
        <v>1</v>
      </c>
      <c r="J13" s="10">
        <f t="shared" si="0"/>
        <v>2</v>
      </c>
    </row>
    <row r="14" spans="1:10" x14ac:dyDescent="0.2">
      <c r="A14" s="6" t="s">
        <v>24</v>
      </c>
      <c r="B14" s="7">
        <v>3998</v>
      </c>
      <c r="C14" s="12">
        <f t="shared" si="1"/>
        <v>4.9974999999999996</v>
      </c>
      <c r="D14" s="8">
        <v>3</v>
      </c>
      <c r="E14" s="59">
        <v>1</v>
      </c>
      <c r="F14" s="59">
        <v>1</v>
      </c>
      <c r="G14" s="59"/>
      <c r="H14" s="59">
        <v>1</v>
      </c>
      <c r="I14" s="59"/>
      <c r="J14" s="10">
        <f t="shared" si="0"/>
        <v>3</v>
      </c>
    </row>
    <row r="15" spans="1:10" x14ac:dyDescent="0.2">
      <c r="A15" s="6" t="s">
        <v>25</v>
      </c>
      <c r="B15" s="7">
        <f>1770</f>
        <v>1770</v>
      </c>
      <c r="C15" s="12">
        <f t="shared" si="1"/>
        <v>2.2124999999999999</v>
      </c>
      <c r="D15" s="8">
        <v>2</v>
      </c>
      <c r="E15" s="59">
        <v>1</v>
      </c>
      <c r="F15" s="59"/>
      <c r="G15" s="59"/>
      <c r="H15" s="59">
        <v>1</v>
      </c>
      <c r="I15" s="59"/>
      <c r="J15" s="10">
        <f t="shared" si="0"/>
        <v>2</v>
      </c>
    </row>
    <row r="16" spans="1:10" x14ac:dyDescent="0.2">
      <c r="A16" s="6" t="s">
        <v>26</v>
      </c>
      <c r="B16" s="7">
        <v>3600</v>
      </c>
      <c r="C16" s="12">
        <f t="shared" si="1"/>
        <v>4.5</v>
      </c>
      <c r="D16" s="11">
        <v>2</v>
      </c>
      <c r="E16" s="59">
        <v>1</v>
      </c>
      <c r="F16" s="59"/>
      <c r="G16" s="59"/>
      <c r="H16" s="59">
        <v>1</v>
      </c>
      <c r="I16" s="59"/>
      <c r="J16" s="10">
        <f t="shared" si="0"/>
        <v>2</v>
      </c>
    </row>
    <row r="17" spans="1:10" x14ac:dyDescent="0.2">
      <c r="A17" s="6" t="s">
        <v>27</v>
      </c>
      <c r="B17" s="7">
        <v>5890</v>
      </c>
      <c r="C17" s="12">
        <f t="shared" si="1"/>
        <v>7.3624999999999998</v>
      </c>
      <c r="D17" s="11">
        <v>5</v>
      </c>
      <c r="E17" s="59">
        <v>1</v>
      </c>
      <c r="F17" s="59">
        <v>1</v>
      </c>
      <c r="G17" s="59">
        <v>1</v>
      </c>
      <c r="H17" s="59">
        <v>1</v>
      </c>
      <c r="I17" s="59">
        <v>1</v>
      </c>
      <c r="J17" s="10">
        <f t="shared" si="0"/>
        <v>5</v>
      </c>
    </row>
    <row r="18" spans="1:10" x14ac:dyDescent="0.2">
      <c r="A18" s="6" t="s">
        <v>28</v>
      </c>
      <c r="B18" s="7">
        <v>13250.2</v>
      </c>
      <c r="C18" s="12">
        <f t="shared" si="1"/>
        <v>16.562750000000001</v>
      </c>
      <c r="D18" s="11">
        <v>5</v>
      </c>
      <c r="E18" s="59">
        <v>1</v>
      </c>
      <c r="F18" s="59">
        <v>1</v>
      </c>
      <c r="G18" s="59">
        <v>1</v>
      </c>
      <c r="H18" s="59">
        <v>1</v>
      </c>
      <c r="I18" s="9">
        <v>1</v>
      </c>
      <c r="J18" s="10">
        <f t="shared" si="0"/>
        <v>5</v>
      </c>
    </row>
    <row r="19" spans="1:10" x14ac:dyDescent="0.2">
      <c r="A19" s="6" t="s">
        <v>29</v>
      </c>
      <c r="B19" s="7">
        <v>4077.1</v>
      </c>
      <c r="C19" s="12">
        <f t="shared" si="1"/>
        <v>5.0963750000000001</v>
      </c>
      <c r="D19" s="8">
        <v>2</v>
      </c>
      <c r="E19" s="59">
        <v>1</v>
      </c>
      <c r="F19" s="59"/>
      <c r="G19" s="59"/>
      <c r="H19" s="59">
        <v>1</v>
      </c>
      <c r="I19" s="59"/>
      <c r="J19" s="10">
        <f t="shared" si="0"/>
        <v>2</v>
      </c>
    </row>
    <row r="20" spans="1:10" x14ac:dyDescent="0.2">
      <c r="A20" s="6" t="s">
        <v>30</v>
      </c>
      <c r="B20" s="7">
        <v>1885.6</v>
      </c>
      <c r="C20" s="12">
        <f t="shared" si="1"/>
        <v>2.3569999999999998</v>
      </c>
      <c r="D20" s="8">
        <v>2</v>
      </c>
      <c r="E20" s="59">
        <v>1</v>
      </c>
      <c r="F20" s="59"/>
      <c r="G20" s="59"/>
      <c r="H20" s="59">
        <v>1</v>
      </c>
      <c r="I20" s="59"/>
      <c r="J20" s="10">
        <f t="shared" si="0"/>
        <v>2</v>
      </c>
    </row>
    <row r="21" spans="1:10" x14ac:dyDescent="0.2">
      <c r="A21" s="6" t="s">
        <v>31</v>
      </c>
      <c r="B21" s="7">
        <f>195+137+73+74+152+238+113+55+107+1150</f>
        <v>2294</v>
      </c>
      <c r="C21" s="12">
        <f t="shared" si="1"/>
        <v>2.8675000000000002</v>
      </c>
      <c r="D21" s="8">
        <v>2</v>
      </c>
      <c r="E21" s="59">
        <v>1</v>
      </c>
      <c r="F21" s="59">
        <v>1</v>
      </c>
      <c r="G21" s="59"/>
      <c r="H21" s="59">
        <v>1</v>
      </c>
      <c r="I21" s="59"/>
      <c r="J21" s="10">
        <f t="shared" si="0"/>
        <v>3</v>
      </c>
    </row>
    <row r="22" spans="1:10" x14ac:dyDescent="0.2">
      <c r="A22" s="6" t="s">
        <v>32</v>
      </c>
      <c r="B22" s="7">
        <v>2100</v>
      </c>
      <c r="C22" s="12">
        <f t="shared" si="1"/>
        <v>2.625</v>
      </c>
      <c r="D22" s="8">
        <v>2</v>
      </c>
      <c r="E22" s="59"/>
      <c r="F22" s="59">
        <v>1</v>
      </c>
      <c r="G22" s="59">
        <v>1</v>
      </c>
      <c r="H22" s="59"/>
      <c r="I22" s="59"/>
      <c r="J22" s="10">
        <f t="shared" si="0"/>
        <v>2</v>
      </c>
    </row>
    <row r="23" spans="1:10" x14ac:dyDescent="0.2">
      <c r="A23" s="6" t="s">
        <v>33</v>
      </c>
      <c r="B23" s="7">
        <f>3221+382</f>
        <v>3603</v>
      </c>
      <c r="C23" s="12">
        <f t="shared" si="1"/>
        <v>4.5037500000000001</v>
      </c>
      <c r="D23" s="11">
        <v>3</v>
      </c>
      <c r="E23" s="59">
        <v>1</v>
      </c>
      <c r="F23" s="59"/>
      <c r="G23" s="59"/>
      <c r="H23" s="59">
        <v>1</v>
      </c>
      <c r="I23" s="9">
        <v>1</v>
      </c>
      <c r="J23" s="10">
        <f t="shared" si="0"/>
        <v>3</v>
      </c>
    </row>
    <row r="24" spans="1:10" x14ac:dyDescent="0.2">
      <c r="A24" s="6" t="s">
        <v>34</v>
      </c>
      <c r="B24" s="7">
        <v>1952</v>
      </c>
      <c r="C24" s="12">
        <f t="shared" si="1"/>
        <v>2.44</v>
      </c>
      <c r="D24" s="11">
        <v>1</v>
      </c>
      <c r="E24" s="60"/>
      <c r="F24" s="59"/>
      <c r="G24" s="59">
        <v>1</v>
      </c>
      <c r="H24" s="60"/>
      <c r="I24" s="59"/>
      <c r="J24" s="10">
        <f t="shared" si="0"/>
        <v>1</v>
      </c>
    </row>
    <row r="25" spans="1:10" x14ac:dyDescent="0.2">
      <c r="A25" s="13" t="s">
        <v>35</v>
      </c>
      <c r="B25" s="7">
        <v>2050</v>
      </c>
      <c r="C25" s="12">
        <f t="shared" si="1"/>
        <v>2.5625</v>
      </c>
      <c r="D25" s="14">
        <v>2</v>
      </c>
      <c r="E25" s="61"/>
      <c r="F25" s="61">
        <v>1</v>
      </c>
      <c r="G25" s="61">
        <v>1</v>
      </c>
      <c r="H25" s="61"/>
      <c r="I25" s="61"/>
      <c r="J25" s="10">
        <f t="shared" si="0"/>
        <v>2</v>
      </c>
    </row>
    <row r="26" spans="1:10" x14ac:dyDescent="0.2">
      <c r="A26" s="15" t="s">
        <v>36</v>
      </c>
      <c r="B26" s="7">
        <f>1874+160.8</f>
        <v>2034.8</v>
      </c>
      <c r="C26" s="12">
        <f t="shared" si="1"/>
        <v>2.5434999999999999</v>
      </c>
      <c r="D26" s="17">
        <v>2</v>
      </c>
      <c r="E26" s="62"/>
      <c r="F26" s="62">
        <v>1</v>
      </c>
      <c r="G26" s="62">
        <v>1</v>
      </c>
      <c r="H26" s="62"/>
      <c r="I26" s="62">
        <v>1</v>
      </c>
      <c r="J26" s="10">
        <f t="shared" si="0"/>
        <v>3</v>
      </c>
    </row>
    <row r="27" spans="1:10" x14ac:dyDescent="0.2">
      <c r="A27" s="15" t="s">
        <v>37</v>
      </c>
      <c r="B27" s="7">
        <v>3182</v>
      </c>
      <c r="C27" s="12">
        <f t="shared" si="1"/>
        <v>3.9775</v>
      </c>
      <c r="D27" s="19">
        <v>1</v>
      </c>
      <c r="E27" s="62"/>
      <c r="F27" s="62">
        <v>1</v>
      </c>
      <c r="G27" s="62"/>
      <c r="H27" s="62"/>
      <c r="I27" s="62"/>
      <c r="J27" s="10">
        <f t="shared" si="0"/>
        <v>1</v>
      </c>
    </row>
    <row r="28" spans="1:10" x14ac:dyDescent="0.2">
      <c r="A28" s="15" t="s">
        <v>38</v>
      </c>
      <c r="B28" s="16"/>
      <c r="C28" s="16"/>
      <c r="D28" s="20">
        <v>34</v>
      </c>
      <c r="E28" s="62">
        <v>10</v>
      </c>
      <c r="F28" s="62">
        <v>4</v>
      </c>
      <c r="G28" s="62">
        <v>8</v>
      </c>
      <c r="H28" s="62">
        <v>5</v>
      </c>
      <c r="I28" s="62">
        <v>7</v>
      </c>
      <c r="J28" s="10">
        <f t="shared" si="0"/>
        <v>34</v>
      </c>
    </row>
    <row r="29" spans="1:10" x14ac:dyDescent="0.2">
      <c r="A29" s="13" t="s">
        <v>39</v>
      </c>
      <c r="B29" s="21">
        <f>SUM(B3:B28)</f>
        <v>82948.600000000006</v>
      </c>
      <c r="C29" s="21">
        <f>SUM(C3:C27)</f>
        <v>103.68575</v>
      </c>
      <c r="D29" s="22">
        <f>SUM(D3:D27)</f>
        <v>68</v>
      </c>
      <c r="E29" s="23">
        <f t="shared" ref="E29:J29" si="2">SUM(E3:E28)</f>
        <v>23</v>
      </c>
      <c r="F29" s="23">
        <f t="shared" si="2"/>
        <v>21</v>
      </c>
      <c r="G29" s="23">
        <f t="shared" si="2"/>
        <v>21</v>
      </c>
      <c r="H29" s="23">
        <f t="shared" si="2"/>
        <v>20</v>
      </c>
      <c r="I29" s="23">
        <f t="shared" si="2"/>
        <v>18</v>
      </c>
      <c r="J29" s="10">
        <f t="shared" si="2"/>
        <v>103</v>
      </c>
    </row>
    <row r="30" spans="1:10" x14ac:dyDescent="0.2">
      <c r="A30" s="24" t="s">
        <v>40</v>
      </c>
      <c r="B30" s="24"/>
      <c r="C30" s="24"/>
      <c r="D30" s="25">
        <f>SUM(E30:I30)</f>
        <v>103</v>
      </c>
      <c r="E30" s="26">
        <f>+F34</f>
        <v>22.66</v>
      </c>
      <c r="F30" s="26">
        <f>+F35</f>
        <v>20.6</v>
      </c>
      <c r="G30" s="26">
        <f>+F36</f>
        <v>20.6</v>
      </c>
      <c r="H30" s="26">
        <f>+F37</f>
        <v>19.57</v>
      </c>
      <c r="I30" s="26">
        <f>+F38</f>
        <v>19.57</v>
      </c>
    </row>
    <row r="31" spans="1:10" x14ac:dyDescent="0.2">
      <c r="A31" s="21" t="s">
        <v>41</v>
      </c>
      <c r="D31">
        <f>+D29</f>
        <v>68</v>
      </c>
      <c r="E31" s="27">
        <f>+$D$31*D34</f>
        <v>14.96</v>
      </c>
      <c r="F31" s="27">
        <f>+$D$31*D35</f>
        <v>13.600000000000001</v>
      </c>
      <c r="G31" s="27">
        <f>+$D$31*D36</f>
        <v>13.600000000000001</v>
      </c>
      <c r="H31" s="27">
        <f>+$D$31*D37</f>
        <v>12.92</v>
      </c>
      <c r="I31" s="27">
        <f>+$D$31*D38</f>
        <v>12.92</v>
      </c>
    </row>
    <row r="32" spans="1:10" ht="13.5" thickBot="1" x14ac:dyDescent="0.25"/>
    <row r="33" spans="1:19" ht="15.75" x14ac:dyDescent="0.25">
      <c r="A33" s="28" t="s">
        <v>42</v>
      </c>
      <c r="B33" s="29"/>
      <c r="C33" s="29"/>
      <c r="D33" s="30"/>
      <c r="E33" s="31" t="s">
        <v>43</v>
      </c>
      <c r="F33" s="31" t="s">
        <v>44</v>
      </c>
      <c r="G33" s="31" t="s">
        <v>45</v>
      </c>
      <c r="H33" s="32"/>
      <c r="L33" s="28" t="s">
        <v>42</v>
      </c>
      <c r="M33" s="29"/>
      <c r="N33" s="29"/>
      <c r="O33" s="48"/>
      <c r="P33" s="29" t="s">
        <v>43</v>
      </c>
      <c r="Q33" s="29" t="s">
        <v>44</v>
      </c>
      <c r="R33" s="29" t="s">
        <v>45</v>
      </c>
      <c r="S33" s="49"/>
    </row>
    <row r="34" spans="1:19" ht="15.75" x14ac:dyDescent="0.25">
      <c r="A34" s="33" t="s">
        <v>46</v>
      </c>
      <c r="B34" s="34"/>
      <c r="C34" s="34"/>
      <c r="D34" s="35">
        <v>0.22</v>
      </c>
      <c r="E34" s="34">
        <v>22</v>
      </c>
      <c r="F34" s="27">
        <f>+$E$39/100*E34</f>
        <v>22.66</v>
      </c>
      <c r="G34" s="27">
        <f>+F34*5</f>
        <v>113.3</v>
      </c>
      <c r="H34" s="36"/>
      <c r="L34" s="33" t="s">
        <v>46</v>
      </c>
      <c r="M34" s="34"/>
      <c r="N34" s="34"/>
      <c r="O34" s="50">
        <v>0.22</v>
      </c>
      <c r="P34" s="34">
        <v>22</v>
      </c>
      <c r="Q34" s="51">
        <f>+$E$39/100*P34</f>
        <v>22.66</v>
      </c>
      <c r="R34" s="51">
        <f>+Q34*5</f>
        <v>113.3</v>
      </c>
      <c r="S34" s="36"/>
    </row>
    <row r="35" spans="1:19" ht="15.75" x14ac:dyDescent="0.25">
      <c r="A35" s="33" t="s">
        <v>47</v>
      </c>
      <c r="B35" s="34"/>
      <c r="C35" s="34"/>
      <c r="D35" s="35">
        <v>0.2</v>
      </c>
      <c r="E35" s="34">
        <v>20</v>
      </c>
      <c r="F35" s="27">
        <f>+$E$39/100*E35</f>
        <v>20.6</v>
      </c>
      <c r="G35" s="27">
        <f>+F35*5</f>
        <v>103</v>
      </c>
      <c r="H35" s="37"/>
      <c r="J35" s="34"/>
      <c r="L35" s="33" t="s">
        <v>47</v>
      </c>
      <c r="M35" s="34"/>
      <c r="N35" s="34"/>
      <c r="O35" s="50">
        <v>0.2</v>
      </c>
      <c r="P35" s="34">
        <v>20</v>
      </c>
      <c r="Q35" s="51">
        <f>+$E$39/100*P35</f>
        <v>20.6</v>
      </c>
      <c r="R35" s="51">
        <f>+Q35*5</f>
        <v>103</v>
      </c>
      <c r="S35" s="52"/>
    </row>
    <row r="36" spans="1:19" ht="15.75" x14ac:dyDescent="0.25">
      <c r="A36" s="33" t="s">
        <v>48</v>
      </c>
      <c r="B36" s="34"/>
      <c r="C36" s="34"/>
      <c r="D36" s="35">
        <v>0.2</v>
      </c>
      <c r="E36" s="34">
        <v>20</v>
      </c>
      <c r="F36" s="27">
        <f>+$E$39/100*E36</f>
        <v>20.6</v>
      </c>
      <c r="G36" s="27">
        <f>+F36*5</f>
        <v>103</v>
      </c>
      <c r="H36" s="37"/>
      <c r="I36" s="34"/>
      <c r="L36" s="33" t="s">
        <v>48</v>
      </c>
      <c r="M36" s="34"/>
      <c r="N36" s="34"/>
      <c r="O36" s="50">
        <v>0.2</v>
      </c>
      <c r="P36" s="34">
        <v>20</v>
      </c>
      <c r="Q36" s="51">
        <f>+$E$39/100*P36</f>
        <v>20.6</v>
      </c>
      <c r="R36" s="51">
        <f>+Q36*5</f>
        <v>103</v>
      </c>
      <c r="S36" s="52"/>
    </row>
    <row r="37" spans="1:19" ht="15.75" x14ac:dyDescent="0.25">
      <c r="A37" s="33" t="s">
        <v>49</v>
      </c>
      <c r="B37" s="34"/>
      <c r="C37" s="34"/>
      <c r="D37" s="35">
        <v>0.19</v>
      </c>
      <c r="E37" s="34">
        <v>19</v>
      </c>
      <c r="F37" s="27">
        <f>+$E$39/100*E37</f>
        <v>19.57</v>
      </c>
      <c r="G37" s="27">
        <f>+F37*5</f>
        <v>97.85</v>
      </c>
      <c r="H37" s="37"/>
      <c r="L37" s="33" t="s">
        <v>49</v>
      </c>
      <c r="M37" s="34"/>
      <c r="N37" s="34"/>
      <c r="O37" s="50">
        <v>0.19</v>
      </c>
      <c r="P37" s="34">
        <v>19</v>
      </c>
      <c r="Q37" s="51">
        <f>+$E$39/100*P37</f>
        <v>19.57</v>
      </c>
      <c r="R37" s="51">
        <f>+Q37*5</f>
        <v>97.85</v>
      </c>
      <c r="S37" s="52"/>
    </row>
    <row r="38" spans="1:19" ht="16.5" thickBot="1" x14ac:dyDescent="0.3">
      <c r="A38" s="38" t="s">
        <v>50</v>
      </c>
      <c r="B38" s="39"/>
      <c r="C38" s="39"/>
      <c r="D38" s="40">
        <v>0.19</v>
      </c>
      <c r="E38" s="41">
        <v>19</v>
      </c>
      <c r="F38" s="42">
        <f>+$E$39/100*E38</f>
        <v>19.57</v>
      </c>
      <c r="G38" s="42">
        <f>+F38*5</f>
        <v>97.85</v>
      </c>
      <c r="H38" s="43"/>
      <c r="L38" s="38" t="s">
        <v>52</v>
      </c>
      <c r="M38" s="39"/>
      <c r="N38" s="39"/>
      <c r="O38" s="53">
        <v>0.19</v>
      </c>
      <c r="P38" s="41">
        <v>19</v>
      </c>
      <c r="Q38" s="54">
        <f>+$E$39/100*P38</f>
        <v>19.57</v>
      </c>
      <c r="R38" s="54">
        <f>+Q38*5</f>
        <v>97.85</v>
      </c>
      <c r="S38" s="43"/>
    </row>
    <row r="39" spans="1:19" ht="15.75" x14ac:dyDescent="0.25">
      <c r="A39" s="34"/>
      <c r="B39" s="34"/>
      <c r="C39" s="34"/>
      <c r="D39" s="27"/>
      <c r="E39" s="44">
        <v>103</v>
      </c>
      <c r="F39">
        <f>SUM(F34:F38)</f>
        <v>103</v>
      </c>
      <c r="G39">
        <f>SUM(G34:G38)</f>
        <v>515</v>
      </c>
      <c r="H39" s="44"/>
      <c r="L39" s="15"/>
      <c r="M39" s="15"/>
      <c r="N39" s="15"/>
      <c r="O39" s="55"/>
      <c r="P39" s="34">
        <f>SUM(P34:P38)</f>
        <v>100</v>
      </c>
      <c r="Q39" s="55">
        <f>SUM(Q34:Q38)</f>
        <v>103</v>
      </c>
      <c r="R39" s="55">
        <f>SUM(R34:R38)</f>
        <v>515</v>
      </c>
      <c r="S39" s="55"/>
    </row>
    <row r="40" spans="1:19" x14ac:dyDescent="0.2">
      <c r="A40" s="15"/>
      <c r="B40" s="15"/>
      <c r="C40" s="15"/>
      <c r="E40" t="str">
        <f>+E1</f>
        <v xml:space="preserve">Kalv </v>
      </c>
      <c r="F40" t="str">
        <f>+F1</f>
        <v>1 ½ år,</v>
      </c>
      <c r="G40" t="str">
        <f>+G1</f>
        <v xml:space="preserve">1 ½ år gamle </v>
      </c>
      <c r="H40" t="str">
        <f>+H1</f>
        <v>Eldre hodyr</v>
      </c>
      <c r="I40" t="str">
        <f>+I1</f>
        <v>Eldre hanndyr</v>
      </c>
    </row>
    <row r="41" spans="1:19" x14ac:dyDescent="0.2">
      <c r="B41" s="45">
        <v>2016</v>
      </c>
      <c r="C41" s="45"/>
      <c r="D41" s="45"/>
      <c r="E41" s="46"/>
      <c r="F41" s="46"/>
      <c r="G41" s="46"/>
      <c r="H41" s="46"/>
      <c r="I41" s="46"/>
      <c r="J41" s="46">
        <f>SUM(E41:I41)</f>
        <v>0</v>
      </c>
    </row>
    <row r="42" spans="1:19" x14ac:dyDescent="0.2">
      <c r="B42" s="45">
        <v>2017</v>
      </c>
      <c r="C42" s="45"/>
      <c r="D42" s="45"/>
      <c r="E42" s="46"/>
      <c r="F42" s="46"/>
      <c r="G42" s="46"/>
      <c r="H42" s="46"/>
      <c r="I42" s="46"/>
      <c r="J42" s="46">
        <f>SUM(E42:I42)</f>
        <v>0</v>
      </c>
    </row>
    <row r="43" spans="1:19" x14ac:dyDescent="0.2">
      <c r="B43" s="45">
        <v>2018</v>
      </c>
      <c r="C43" s="45"/>
      <c r="D43" s="45"/>
      <c r="E43" s="46"/>
      <c r="F43" s="46"/>
      <c r="G43" s="46"/>
      <c r="H43" s="46"/>
      <c r="I43" s="46"/>
      <c r="J43" s="46">
        <f>SUM(E43:I43)</f>
        <v>0</v>
      </c>
    </row>
    <row r="44" spans="1:19" x14ac:dyDescent="0.2">
      <c r="B44" s="45">
        <v>2019</v>
      </c>
      <c r="C44" s="45"/>
      <c r="D44" s="45"/>
      <c r="E44" s="46"/>
      <c r="F44" s="46"/>
      <c r="G44" s="46"/>
      <c r="H44" s="46"/>
      <c r="I44" s="46"/>
      <c r="J44" s="46">
        <f>SUM(E44:I44)</f>
        <v>0</v>
      </c>
    </row>
    <row r="45" spans="1:19" x14ac:dyDescent="0.2">
      <c r="B45" s="45">
        <v>2020</v>
      </c>
      <c r="C45" s="45"/>
      <c r="D45" s="45"/>
      <c r="E45" s="45"/>
      <c r="F45" s="45"/>
      <c r="G45" s="45"/>
      <c r="H45" s="45"/>
      <c r="I45" s="45"/>
      <c r="J45" s="45"/>
    </row>
    <row r="46" spans="1:19" x14ac:dyDescent="0.2">
      <c r="B46" s="45"/>
      <c r="C46" s="45"/>
      <c r="D46" s="45"/>
      <c r="E46" s="45">
        <f t="shared" ref="E46:J46" si="3">SUM(E41:E45)</f>
        <v>0</v>
      </c>
      <c r="F46" s="45">
        <f t="shared" si="3"/>
        <v>0</v>
      </c>
      <c r="G46" s="45">
        <f t="shared" si="3"/>
        <v>0</v>
      </c>
      <c r="H46" s="45">
        <f t="shared" si="3"/>
        <v>0</v>
      </c>
      <c r="I46" s="45">
        <f t="shared" si="3"/>
        <v>0</v>
      </c>
      <c r="J46" s="45">
        <f t="shared" si="3"/>
        <v>0</v>
      </c>
    </row>
    <row r="47" spans="1:19" x14ac:dyDescent="0.2">
      <c r="B47" s="45" t="s">
        <v>51</v>
      </c>
      <c r="C47" s="45"/>
      <c r="D47" s="45"/>
      <c r="E47" s="47" t="e">
        <f>+E46/$J$46</f>
        <v>#DIV/0!</v>
      </c>
      <c r="F47" s="47" t="e">
        <f>+F46/$J$46</f>
        <v>#DIV/0!</v>
      </c>
      <c r="G47" s="47" t="e">
        <f>+G46/$J$46</f>
        <v>#DIV/0!</v>
      </c>
      <c r="H47" s="47" t="e">
        <f>+H46/$J$46</f>
        <v>#DIV/0!</v>
      </c>
      <c r="I47" s="47" t="e">
        <f>+I46/$J$46</f>
        <v>#DIV/0!</v>
      </c>
      <c r="J47" s="45"/>
    </row>
  </sheetData>
  <sheetProtection selectLockedCells="1" selectUnlockedCells="1"/>
  <mergeCells count="3">
    <mergeCell ref="A1:A2"/>
    <mergeCell ref="D1:D2"/>
    <mergeCell ref="E1:E2"/>
  </mergeCells>
  <pageMargins left="0.78749999999999998" right="0.78749999999999998" top="0.98402777777777772" bottom="0.98402777777777772" header="0.51180555555555551" footer="0.51180555555555551"/>
  <pageSetup paperSize="9" scale="59" firstPageNumber="0" orientation="landscape" horizontalDpi="4294967293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DDDC5-0D73-42E6-A7BC-63CD72643C75}">
  <sheetPr>
    <pageSetUpPr fitToPage="1"/>
  </sheetPr>
  <dimension ref="A1:S47"/>
  <sheetViews>
    <sheetView zoomScale="116" zoomScaleNormal="116" workbookViewId="0">
      <selection activeCell="I27" sqref="I27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7" customWidth="1"/>
    <col min="4" max="4" width="10.5703125" customWidth="1"/>
    <col min="5" max="5" width="9.7109375" customWidth="1"/>
    <col min="6" max="6" width="9.28515625" customWidth="1"/>
    <col min="10" max="10" width="8.140625" customWidth="1"/>
    <col min="257" max="257" width="29.85546875" customWidth="1"/>
    <col min="258" max="258" width="11.5703125" customWidth="1"/>
    <col min="259" max="259" width="7" customWidth="1"/>
    <col min="260" max="260" width="10.5703125" customWidth="1"/>
    <col min="261" max="261" width="9.7109375" customWidth="1"/>
    <col min="262" max="262" width="9.28515625" customWidth="1"/>
    <col min="266" max="266" width="8.140625" customWidth="1"/>
    <col min="513" max="513" width="29.85546875" customWidth="1"/>
    <col min="514" max="514" width="11.5703125" customWidth="1"/>
    <col min="515" max="515" width="7" customWidth="1"/>
    <col min="516" max="516" width="10.5703125" customWidth="1"/>
    <col min="517" max="517" width="9.7109375" customWidth="1"/>
    <col min="518" max="518" width="9.28515625" customWidth="1"/>
    <col min="522" max="522" width="8.140625" customWidth="1"/>
    <col min="769" max="769" width="29.85546875" customWidth="1"/>
    <col min="770" max="770" width="11.5703125" customWidth="1"/>
    <col min="771" max="771" width="7" customWidth="1"/>
    <col min="772" max="772" width="10.5703125" customWidth="1"/>
    <col min="773" max="773" width="9.7109375" customWidth="1"/>
    <col min="774" max="774" width="9.28515625" customWidth="1"/>
    <col min="778" max="778" width="8.140625" customWidth="1"/>
    <col min="1025" max="1025" width="29.85546875" customWidth="1"/>
    <col min="1026" max="1026" width="11.5703125" customWidth="1"/>
    <col min="1027" max="1027" width="7" customWidth="1"/>
    <col min="1028" max="1028" width="10.5703125" customWidth="1"/>
    <col min="1029" max="1029" width="9.7109375" customWidth="1"/>
    <col min="1030" max="1030" width="9.28515625" customWidth="1"/>
    <col min="1034" max="1034" width="8.140625" customWidth="1"/>
    <col min="1281" max="1281" width="29.85546875" customWidth="1"/>
    <col min="1282" max="1282" width="11.5703125" customWidth="1"/>
    <col min="1283" max="1283" width="7" customWidth="1"/>
    <col min="1284" max="1284" width="10.5703125" customWidth="1"/>
    <col min="1285" max="1285" width="9.7109375" customWidth="1"/>
    <col min="1286" max="1286" width="9.28515625" customWidth="1"/>
    <col min="1290" max="1290" width="8.140625" customWidth="1"/>
    <col min="1537" max="1537" width="29.85546875" customWidth="1"/>
    <col min="1538" max="1538" width="11.5703125" customWidth="1"/>
    <col min="1539" max="1539" width="7" customWidth="1"/>
    <col min="1540" max="1540" width="10.5703125" customWidth="1"/>
    <col min="1541" max="1541" width="9.7109375" customWidth="1"/>
    <col min="1542" max="1542" width="9.28515625" customWidth="1"/>
    <col min="1546" max="1546" width="8.140625" customWidth="1"/>
    <col min="1793" max="1793" width="29.85546875" customWidth="1"/>
    <col min="1794" max="1794" width="11.5703125" customWidth="1"/>
    <col min="1795" max="1795" width="7" customWidth="1"/>
    <col min="1796" max="1796" width="10.5703125" customWidth="1"/>
    <col min="1797" max="1797" width="9.7109375" customWidth="1"/>
    <col min="1798" max="1798" width="9.28515625" customWidth="1"/>
    <col min="1802" max="1802" width="8.140625" customWidth="1"/>
    <col min="2049" max="2049" width="29.85546875" customWidth="1"/>
    <col min="2050" max="2050" width="11.5703125" customWidth="1"/>
    <col min="2051" max="2051" width="7" customWidth="1"/>
    <col min="2052" max="2052" width="10.5703125" customWidth="1"/>
    <col min="2053" max="2053" width="9.7109375" customWidth="1"/>
    <col min="2054" max="2054" width="9.28515625" customWidth="1"/>
    <col min="2058" max="2058" width="8.140625" customWidth="1"/>
    <col min="2305" max="2305" width="29.85546875" customWidth="1"/>
    <col min="2306" max="2306" width="11.5703125" customWidth="1"/>
    <col min="2307" max="2307" width="7" customWidth="1"/>
    <col min="2308" max="2308" width="10.5703125" customWidth="1"/>
    <col min="2309" max="2309" width="9.7109375" customWidth="1"/>
    <col min="2310" max="2310" width="9.28515625" customWidth="1"/>
    <col min="2314" max="2314" width="8.140625" customWidth="1"/>
    <col min="2561" max="2561" width="29.85546875" customWidth="1"/>
    <col min="2562" max="2562" width="11.5703125" customWidth="1"/>
    <col min="2563" max="2563" width="7" customWidth="1"/>
    <col min="2564" max="2564" width="10.5703125" customWidth="1"/>
    <col min="2565" max="2565" width="9.7109375" customWidth="1"/>
    <col min="2566" max="2566" width="9.28515625" customWidth="1"/>
    <col min="2570" max="2570" width="8.140625" customWidth="1"/>
    <col min="2817" max="2817" width="29.85546875" customWidth="1"/>
    <col min="2818" max="2818" width="11.5703125" customWidth="1"/>
    <col min="2819" max="2819" width="7" customWidth="1"/>
    <col min="2820" max="2820" width="10.5703125" customWidth="1"/>
    <col min="2821" max="2821" width="9.7109375" customWidth="1"/>
    <col min="2822" max="2822" width="9.28515625" customWidth="1"/>
    <col min="2826" max="2826" width="8.140625" customWidth="1"/>
    <col min="3073" max="3073" width="29.85546875" customWidth="1"/>
    <col min="3074" max="3074" width="11.5703125" customWidth="1"/>
    <col min="3075" max="3075" width="7" customWidth="1"/>
    <col min="3076" max="3076" width="10.5703125" customWidth="1"/>
    <col min="3077" max="3077" width="9.7109375" customWidth="1"/>
    <col min="3078" max="3078" width="9.28515625" customWidth="1"/>
    <col min="3082" max="3082" width="8.140625" customWidth="1"/>
    <col min="3329" max="3329" width="29.85546875" customWidth="1"/>
    <col min="3330" max="3330" width="11.5703125" customWidth="1"/>
    <col min="3331" max="3331" width="7" customWidth="1"/>
    <col min="3332" max="3332" width="10.5703125" customWidth="1"/>
    <col min="3333" max="3333" width="9.7109375" customWidth="1"/>
    <col min="3334" max="3334" width="9.28515625" customWidth="1"/>
    <col min="3338" max="3338" width="8.140625" customWidth="1"/>
    <col min="3585" max="3585" width="29.85546875" customWidth="1"/>
    <col min="3586" max="3586" width="11.5703125" customWidth="1"/>
    <col min="3587" max="3587" width="7" customWidth="1"/>
    <col min="3588" max="3588" width="10.5703125" customWidth="1"/>
    <col min="3589" max="3589" width="9.7109375" customWidth="1"/>
    <col min="3590" max="3590" width="9.28515625" customWidth="1"/>
    <col min="3594" max="3594" width="8.140625" customWidth="1"/>
    <col min="3841" max="3841" width="29.85546875" customWidth="1"/>
    <col min="3842" max="3842" width="11.5703125" customWidth="1"/>
    <col min="3843" max="3843" width="7" customWidth="1"/>
    <col min="3844" max="3844" width="10.5703125" customWidth="1"/>
    <col min="3845" max="3845" width="9.7109375" customWidth="1"/>
    <col min="3846" max="3846" width="9.28515625" customWidth="1"/>
    <col min="3850" max="3850" width="8.140625" customWidth="1"/>
    <col min="4097" max="4097" width="29.85546875" customWidth="1"/>
    <col min="4098" max="4098" width="11.5703125" customWidth="1"/>
    <col min="4099" max="4099" width="7" customWidth="1"/>
    <col min="4100" max="4100" width="10.5703125" customWidth="1"/>
    <col min="4101" max="4101" width="9.7109375" customWidth="1"/>
    <col min="4102" max="4102" width="9.28515625" customWidth="1"/>
    <col min="4106" max="4106" width="8.140625" customWidth="1"/>
    <col min="4353" max="4353" width="29.85546875" customWidth="1"/>
    <col min="4354" max="4354" width="11.5703125" customWidth="1"/>
    <col min="4355" max="4355" width="7" customWidth="1"/>
    <col min="4356" max="4356" width="10.5703125" customWidth="1"/>
    <col min="4357" max="4357" width="9.7109375" customWidth="1"/>
    <col min="4358" max="4358" width="9.28515625" customWidth="1"/>
    <col min="4362" max="4362" width="8.140625" customWidth="1"/>
    <col min="4609" max="4609" width="29.85546875" customWidth="1"/>
    <col min="4610" max="4610" width="11.5703125" customWidth="1"/>
    <col min="4611" max="4611" width="7" customWidth="1"/>
    <col min="4612" max="4612" width="10.5703125" customWidth="1"/>
    <col min="4613" max="4613" width="9.7109375" customWidth="1"/>
    <col min="4614" max="4614" width="9.28515625" customWidth="1"/>
    <col min="4618" max="4618" width="8.140625" customWidth="1"/>
    <col min="4865" max="4865" width="29.85546875" customWidth="1"/>
    <col min="4866" max="4866" width="11.5703125" customWidth="1"/>
    <col min="4867" max="4867" width="7" customWidth="1"/>
    <col min="4868" max="4868" width="10.5703125" customWidth="1"/>
    <col min="4869" max="4869" width="9.7109375" customWidth="1"/>
    <col min="4870" max="4870" width="9.28515625" customWidth="1"/>
    <col min="4874" max="4874" width="8.140625" customWidth="1"/>
    <col min="5121" max="5121" width="29.85546875" customWidth="1"/>
    <col min="5122" max="5122" width="11.5703125" customWidth="1"/>
    <col min="5123" max="5123" width="7" customWidth="1"/>
    <col min="5124" max="5124" width="10.5703125" customWidth="1"/>
    <col min="5125" max="5125" width="9.7109375" customWidth="1"/>
    <col min="5126" max="5126" width="9.28515625" customWidth="1"/>
    <col min="5130" max="5130" width="8.140625" customWidth="1"/>
    <col min="5377" max="5377" width="29.85546875" customWidth="1"/>
    <col min="5378" max="5378" width="11.5703125" customWidth="1"/>
    <col min="5379" max="5379" width="7" customWidth="1"/>
    <col min="5380" max="5380" width="10.5703125" customWidth="1"/>
    <col min="5381" max="5381" width="9.7109375" customWidth="1"/>
    <col min="5382" max="5382" width="9.28515625" customWidth="1"/>
    <col min="5386" max="5386" width="8.140625" customWidth="1"/>
    <col min="5633" max="5633" width="29.85546875" customWidth="1"/>
    <col min="5634" max="5634" width="11.5703125" customWidth="1"/>
    <col min="5635" max="5635" width="7" customWidth="1"/>
    <col min="5636" max="5636" width="10.5703125" customWidth="1"/>
    <col min="5637" max="5637" width="9.7109375" customWidth="1"/>
    <col min="5638" max="5638" width="9.28515625" customWidth="1"/>
    <col min="5642" max="5642" width="8.140625" customWidth="1"/>
    <col min="5889" max="5889" width="29.85546875" customWidth="1"/>
    <col min="5890" max="5890" width="11.5703125" customWidth="1"/>
    <col min="5891" max="5891" width="7" customWidth="1"/>
    <col min="5892" max="5892" width="10.5703125" customWidth="1"/>
    <col min="5893" max="5893" width="9.7109375" customWidth="1"/>
    <col min="5894" max="5894" width="9.28515625" customWidth="1"/>
    <col min="5898" max="5898" width="8.140625" customWidth="1"/>
    <col min="6145" max="6145" width="29.85546875" customWidth="1"/>
    <col min="6146" max="6146" width="11.5703125" customWidth="1"/>
    <col min="6147" max="6147" width="7" customWidth="1"/>
    <col min="6148" max="6148" width="10.5703125" customWidth="1"/>
    <col min="6149" max="6149" width="9.7109375" customWidth="1"/>
    <col min="6150" max="6150" width="9.28515625" customWidth="1"/>
    <col min="6154" max="6154" width="8.140625" customWidth="1"/>
    <col min="6401" max="6401" width="29.85546875" customWidth="1"/>
    <col min="6402" max="6402" width="11.5703125" customWidth="1"/>
    <col min="6403" max="6403" width="7" customWidth="1"/>
    <col min="6404" max="6404" width="10.5703125" customWidth="1"/>
    <col min="6405" max="6405" width="9.7109375" customWidth="1"/>
    <col min="6406" max="6406" width="9.28515625" customWidth="1"/>
    <col min="6410" max="6410" width="8.140625" customWidth="1"/>
    <col min="6657" max="6657" width="29.85546875" customWidth="1"/>
    <col min="6658" max="6658" width="11.5703125" customWidth="1"/>
    <col min="6659" max="6659" width="7" customWidth="1"/>
    <col min="6660" max="6660" width="10.5703125" customWidth="1"/>
    <col min="6661" max="6661" width="9.7109375" customWidth="1"/>
    <col min="6662" max="6662" width="9.28515625" customWidth="1"/>
    <col min="6666" max="6666" width="8.140625" customWidth="1"/>
    <col min="6913" max="6913" width="29.85546875" customWidth="1"/>
    <col min="6914" max="6914" width="11.5703125" customWidth="1"/>
    <col min="6915" max="6915" width="7" customWidth="1"/>
    <col min="6916" max="6916" width="10.5703125" customWidth="1"/>
    <col min="6917" max="6917" width="9.7109375" customWidth="1"/>
    <col min="6918" max="6918" width="9.28515625" customWidth="1"/>
    <col min="6922" max="6922" width="8.140625" customWidth="1"/>
    <col min="7169" max="7169" width="29.85546875" customWidth="1"/>
    <col min="7170" max="7170" width="11.5703125" customWidth="1"/>
    <col min="7171" max="7171" width="7" customWidth="1"/>
    <col min="7172" max="7172" width="10.5703125" customWidth="1"/>
    <col min="7173" max="7173" width="9.7109375" customWidth="1"/>
    <col min="7174" max="7174" width="9.28515625" customWidth="1"/>
    <col min="7178" max="7178" width="8.140625" customWidth="1"/>
    <col min="7425" max="7425" width="29.85546875" customWidth="1"/>
    <col min="7426" max="7426" width="11.5703125" customWidth="1"/>
    <col min="7427" max="7427" width="7" customWidth="1"/>
    <col min="7428" max="7428" width="10.5703125" customWidth="1"/>
    <col min="7429" max="7429" width="9.7109375" customWidth="1"/>
    <col min="7430" max="7430" width="9.28515625" customWidth="1"/>
    <col min="7434" max="7434" width="8.140625" customWidth="1"/>
    <col min="7681" max="7681" width="29.85546875" customWidth="1"/>
    <col min="7682" max="7682" width="11.5703125" customWidth="1"/>
    <col min="7683" max="7683" width="7" customWidth="1"/>
    <col min="7684" max="7684" width="10.5703125" customWidth="1"/>
    <col min="7685" max="7685" width="9.7109375" customWidth="1"/>
    <col min="7686" max="7686" width="9.28515625" customWidth="1"/>
    <col min="7690" max="7690" width="8.140625" customWidth="1"/>
    <col min="7937" max="7937" width="29.85546875" customWidth="1"/>
    <col min="7938" max="7938" width="11.5703125" customWidth="1"/>
    <col min="7939" max="7939" width="7" customWidth="1"/>
    <col min="7940" max="7940" width="10.5703125" customWidth="1"/>
    <col min="7941" max="7941" width="9.7109375" customWidth="1"/>
    <col min="7942" max="7942" width="9.28515625" customWidth="1"/>
    <col min="7946" max="7946" width="8.140625" customWidth="1"/>
    <col min="8193" max="8193" width="29.85546875" customWidth="1"/>
    <col min="8194" max="8194" width="11.5703125" customWidth="1"/>
    <col min="8195" max="8195" width="7" customWidth="1"/>
    <col min="8196" max="8196" width="10.5703125" customWidth="1"/>
    <col min="8197" max="8197" width="9.7109375" customWidth="1"/>
    <col min="8198" max="8198" width="9.28515625" customWidth="1"/>
    <col min="8202" max="8202" width="8.140625" customWidth="1"/>
    <col min="8449" max="8449" width="29.85546875" customWidth="1"/>
    <col min="8450" max="8450" width="11.5703125" customWidth="1"/>
    <col min="8451" max="8451" width="7" customWidth="1"/>
    <col min="8452" max="8452" width="10.5703125" customWidth="1"/>
    <col min="8453" max="8453" width="9.7109375" customWidth="1"/>
    <col min="8454" max="8454" width="9.28515625" customWidth="1"/>
    <col min="8458" max="8458" width="8.140625" customWidth="1"/>
    <col min="8705" max="8705" width="29.85546875" customWidth="1"/>
    <col min="8706" max="8706" width="11.5703125" customWidth="1"/>
    <col min="8707" max="8707" width="7" customWidth="1"/>
    <col min="8708" max="8708" width="10.5703125" customWidth="1"/>
    <col min="8709" max="8709" width="9.7109375" customWidth="1"/>
    <col min="8710" max="8710" width="9.28515625" customWidth="1"/>
    <col min="8714" max="8714" width="8.140625" customWidth="1"/>
    <col min="8961" max="8961" width="29.85546875" customWidth="1"/>
    <col min="8962" max="8962" width="11.5703125" customWidth="1"/>
    <col min="8963" max="8963" width="7" customWidth="1"/>
    <col min="8964" max="8964" width="10.5703125" customWidth="1"/>
    <col min="8965" max="8965" width="9.7109375" customWidth="1"/>
    <col min="8966" max="8966" width="9.28515625" customWidth="1"/>
    <col min="8970" max="8970" width="8.140625" customWidth="1"/>
    <col min="9217" max="9217" width="29.85546875" customWidth="1"/>
    <col min="9218" max="9218" width="11.5703125" customWidth="1"/>
    <col min="9219" max="9219" width="7" customWidth="1"/>
    <col min="9220" max="9220" width="10.5703125" customWidth="1"/>
    <col min="9221" max="9221" width="9.7109375" customWidth="1"/>
    <col min="9222" max="9222" width="9.28515625" customWidth="1"/>
    <col min="9226" max="9226" width="8.140625" customWidth="1"/>
    <col min="9473" max="9473" width="29.85546875" customWidth="1"/>
    <col min="9474" max="9474" width="11.5703125" customWidth="1"/>
    <col min="9475" max="9475" width="7" customWidth="1"/>
    <col min="9476" max="9476" width="10.5703125" customWidth="1"/>
    <col min="9477" max="9477" width="9.7109375" customWidth="1"/>
    <col min="9478" max="9478" width="9.28515625" customWidth="1"/>
    <col min="9482" max="9482" width="8.140625" customWidth="1"/>
    <col min="9729" max="9729" width="29.85546875" customWidth="1"/>
    <col min="9730" max="9730" width="11.5703125" customWidth="1"/>
    <col min="9731" max="9731" width="7" customWidth="1"/>
    <col min="9732" max="9732" width="10.5703125" customWidth="1"/>
    <col min="9733" max="9733" width="9.7109375" customWidth="1"/>
    <col min="9734" max="9734" width="9.28515625" customWidth="1"/>
    <col min="9738" max="9738" width="8.140625" customWidth="1"/>
    <col min="9985" max="9985" width="29.85546875" customWidth="1"/>
    <col min="9986" max="9986" width="11.5703125" customWidth="1"/>
    <col min="9987" max="9987" width="7" customWidth="1"/>
    <col min="9988" max="9988" width="10.5703125" customWidth="1"/>
    <col min="9989" max="9989" width="9.7109375" customWidth="1"/>
    <col min="9990" max="9990" width="9.28515625" customWidth="1"/>
    <col min="9994" max="9994" width="8.140625" customWidth="1"/>
    <col min="10241" max="10241" width="29.85546875" customWidth="1"/>
    <col min="10242" max="10242" width="11.5703125" customWidth="1"/>
    <col min="10243" max="10243" width="7" customWidth="1"/>
    <col min="10244" max="10244" width="10.5703125" customWidth="1"/>
    <col min="10245" max="10245" width="9.7109375" customWidth="1"/>
    <col min="10246" max="10246" width="9.28515625" customWidth="1"/>
    <col min="10250" max="10250" width="8.140625" customWidth="1"/>
    <col min="10497" max="10497" width="29.85546875" customWidth="1"/>
    <col min="10498" max="10498" width="11.5703125" customWidth="1"/>
    <col min="10499" max="10499" width="7" customWidth="1"/>
    <col min="10500" max="10500" width="10.5703125" customWidth="1"/>
    <col min="10501" max="10501" width="9.7109375" customWidth="1"/>
    <col min="10502" max="10502" width="9.28515625" customWidth="1"/>
    <col min="10506" max="10506" width="8.140625" customWidth="1"/>
    <col min="10753" max="10753" width="29.85546875" customWidth="1"/>
    <col min="10754" max="10754" width="11.5703125" customWidth="1"/>
    <col min="10755" max="10755" width="7" customWidth="1"/>
    <col min="10756" max="10756" width="10.5703125" customWidth="1"/>
    <col min="10757" max="10757" width="9.7109375" customWidth="1"/>
    <col min="10758" max="10758" width="9.28515625" customWidth="1"/>
    <col min="10762" max="10762" width="8.140625" customWidth="1"/>
    <col min="11009" max="11009" width="29.85546875" customWidth="1"/>
    <col min="11010" max="11010" width="11.5703125" customWidth="1"/>
    <col min="11011" max="11011" width="7" customWidth="1"/>
    <col min="11012" max="11012" width="10.5703125" customWidth="1"/>
    <col min="11013" max="11013" width="9.7109375" customWidth="1"/>
    <col min="11014" max="11014" width="9.28515625" customWidth="1"/>
    <col min="11018" max="11018" width="8.140625" customWidth="1"/>
    <col min="11265" max="11265" width="29.85546875" customWidth="1"/>
    <col min="11266" max="11266" width="11.5703125" customWidth="1"/>
    <col min="11267" max="11267" width="7" customWidth="1"/>
    <col min="11268" max="11268" width="10.5703125" customWidth="1"/>
    <col min="11269" max="11269" width="9.7109375" customWidth="1"/>
    <col min="11270" max="11270" width="9.28515625" customWidth="1"/>
    <col min="11274" max="11274" width="8.140625" customWidth="1"/>
    <col min="11521" max="11521" width="29.85546875" customWidth="1"/>
    <col min="11522" max="11522" width="11.5703125" customWidth="1"/>
    <col min="11523" max="11523" width="7" customWidth="1"/>
    <col min="11524" max="11524" width="10.5703125" customWidth="1"/>
    <col min="11525" max="11525" width="9.7109375" customWidth="1"/>
    <col min="11526" max="11526" width="9.28515625" customWidth="1"/>
    <col min="11530" max="11530" width="8.140625" customWidth="1"/>
    <col min="11777" max="11777" width="29.85546875" customWidth="1"/>
    <col min="11778" max="11778" width="11.5703125" customWidth="1"/>
    <col min="11779" max="11779" width="7" customWidth="1"/>
    <col min="11780" max="11780" width="10.5703125" customWidth="1"/>
    <col min="11781" max="11781" width="9.7109375" customWidth="1"/>
    <col min="11782" max="11782" width="9.28515625" customWidth="1"/>
    <col min="11786" max="11786" width="8.140625" customWidth="1"/>
    <col min="12033" max="12033" width="29.85546875" customWidth="1"/>
    <col min="12034" max="12034" width="11.5703125" customWidth="1"/>
    <col min="12035" max="12035" width="7" customWidth="1"/>
    <col min="12036" max="12036" width="10.5703125" customWidth="1"/>
    <col min="12037" max="12037" width="9.7109375" customWidth="1"/>
    <col min="12038" max="12038" width="9.28515625" customWidth="1"/>
    <col min="12042" max="12042" width="8.140625" customWidth="1"/>
    <col min="12289" max="12289" width="29.85546875" customWidth="1"/>
    <col min="12290" max="12290" width="11.5703125" customWidth="1"/>
    <col min="12291" max="12291" width="7" customWidth="1"/>
    <col min="12292" max="12292" width="10.5703125" customWidth="1"/>
    <col min="12293" max="12293" width="9.7109375" customWidth="1"/>
    <col min="12294" max="12294" width="9.28515625" customWidth="1"/>
    <col min="12298" max="12298" width="8.140625" customWidth="1"/>
    <col min="12545" max="12545" width="29.85546875" customWidth="1"/>
    <col min="12546" max="12546" width="11.5703125" customWidth="1"/>
    <col min="12547" max="12547" width="7" customWidth="1"/>
    <col min="12548" max="12548" width="10.5703125" customWidth="1"/>
    <col min="12549" max="12549" width="9.7109375" customWidth="1"/>
    <col min="12550" max="12550" width="9.28515625" customWidth="1"/>
    <col min="12554" max="12554" width="8.140625" customWidth="1"/>
    <col min="12801" max="12801" width="29.85546875" customWidth="1"/>
    <col min="12802" max="12802" width="11.5703125" customWidth="1"/>
    <col min="12803" max="12803" width="7" customWidth="1"/>
    <col min="12804" max="12804" width="10.5703125" customWidth="1"/>
    <col min="12805" max="12805" width="9.7109375" customWidth="1"/>
    <col min="12806" max="12806" width="9.28515625" customWidth="1"/>
    <col min="12810" max="12810" width="8.140625" customWidth="1"/>
    <col min="13057" max="13057" width="29.85546875" customWidth="1"/>
    <col min="13058" max="13058" width="11.5703125" customWidth="1"/>
    <col min="13059" max="13059" width="7" customWidth="1"/>
    <col min="13060" max="13060" width="10.5703125" customWidth="1"/>
    <col min="13061" max="13061" width="9.7109375" customWidth="1"/>
    <col min="13062" max="13062" width="9.28515625" customWidth="1"/>
    <col min="13066" max="13066" width="8.140625" customWidth="1"/>
    <col min="13313" max="13313" width="29.85546875" customWidth="1"/>
    <col min="13314" max="13314" width="11.5703125" customWidth="1"/>
    <col min="13315" max="13315" width="7" customWidth="1"/>
    <col min="13316" max="13316" width="10.5703125" customWidth="1"/>
    <col min="13317" max="13317" width="9.7109375" customWidth="1"/>
    <col min="13318" max="13318" width="9.28515625" customWidth="1"/>
    <col min="13322" max="13322" width="8.140625" customWidth="1"/>
    <col min="13569" max="13569" width="29.85546875" customWidth="1"/>
    <col min="13570" max="13570" width="11.5703125" customWidth="1"/>
    <col min="13571" max="13571" width="7" customWidth="1"/>
    <col min="13572" max="13572" width="10.5703125" customWidth="1"/>
    <col min="13573" max="13573" width="9.7109375" customWidth="1"/>
    <col min="13574" max="13574" width="9.28515625" customWidth="1"/>
    <col min="13578" max="13578" width="8.140625" customWidth="1"/>
    <col min="13825" max="13825" width="29.85546875" customWidth="1"/>
    <col min="13826" max="13826" width="11.5703125" customWidth="1"/>
    <col min="13827" max="13827" width="7" customWidth="1"/>
    <col min="13828" max="13828" width="10.5703125" customWidth="1"/>
    <col min="13829" max="13829" width="9.7109375" customWidth="1"/>
    <col min="13830" max="13830" width="9.28515625" customWidth="1"/>
    <col min="13834" max="13834" width="8.140625" customWidth="1"/>
    <col min="14081" max="14081" width="29.85546875" customWidth="1"/>
    <col min="14082" max="14082" width="11.5703125" customWidth="1"/>
    <col min="14083" max="14083" width="7" customWidth="1"/>
    <col min="14084" max="14084" width="10.5703125" customWidth="1"/>
    <col min="14085" max="14085" width="9.7109375" customWidth="1"/>
    <col min="14086" max="14086" width="9.28515625" customWidth="1"/>
    <col min="14090" max="14090" width="8.140625" customWidth="1"/>
    <col min="14337" max="14337" width="29.85546875" customWidth="1"/>
    <col min="14338" max="14338" width="11.5703125" customWidth="1"/>
    <col min="14339" max="14339" width="7" customWidth="1"/>
    <col min="14340" max="14340" width="10.5703125" customWidth="1"/>
    <col min="14341" max="14341" width="9.7109375" customWidth="1"/>
    <col min="14342" max="14342" width="9.28515625" customWidth="1"/>
    <col min="14346" max="14346" width="8.140625" customWidth="1"/>
    <col min="14593" max="14593" width="29.85546875" customWidth="1"/>
    <col min="14594" max="14594" width="11.5703125" customWidth="1"/>
    <col min="14595" max="14595" width="7" customWidth="1"/>
    <col min="14596" max="14596" width="10.5703125" customWidth="1"/>
    <col min="14597" max="14597" width="9.7109375" customWidth="1"/>
    <col min="14598" max="14598" width="9.28515625" customWidth="1"/>
    <col min="14602" max="14602" width="8.140625" customWidth="1"/>
    <col min="14849" max="14849" width="29.85546875" customWidth="1"/>
    <col min="14850" max="14850" width="11.5703125" customWidth="1"/>
    <col min="14851" max="14851" width="7" customWidth="1"/>
    <col min="14852" max="14852" width="10.5703125" customWidth="1"/>
    <col min="14853" max="14853" width="9.7109375" customWidth="1"/>
    <col min="14854" max="14854" width="9.28515625" customWidth="1"/>
    <col min="14858" max="14858" width="8.140625" customWidth="1"/>
    <col min="15105" max="15105" width="29.85546875" customWidth="1"/>
    <col min="15106" max="15106" width="11.5703125" customWidth="1"/>
    <col min="15107" max="15107" width="7" customWidth="1"/>
    <col min="15108" max="15108" width="10.5703125" customWidth="1"/>
    <col min="15109" max="15109" width="9.7109375" customWidth="1"/>
    <col min="15110" max="15110" width="9.28515625" customWidth="1"/>
    <col min="15114" max="15114" width="8.140625" customWidth="1"/>
    <col min="15361" max="15361" width="29.85546875" customWidth="1"/>
    <col min="15362" max="15362" width="11.5703125" customWidth="1"/>
    <col min="15363" max="15363" width="7" customWidth="1"/>
    <col min="15364" max="15364" width="10.5703125" customWidth="1"/>
    <col min="15365" max="15365" width="9.7109375" customWidth="1"/>
    <col min="15366" max="15366" width="9.28515625" customWidth="1"/>
    <col min="15370" max="15370" width="8.140625" customWidth="1"/>
    <col min="15617" max="15617" width="29.85546875" customWidth="1"/>
    <col min="15618" max="15618" width="11.5703125" customWidth="1"/>
    <col min="15619" max="15619" width="7" customWidth="1"/>
    <col min="15620" max="15620" width="10.5703125" customWidth="1"/>
    <col min="15621" max="15621" width="9.7109375" customWidth="1"/>
    <col min="15622" max="15622" width="9.28515625" customWidth="1"/>
    <col min="15626" max="15626" width="8.140625" customWidth="1"/>
    <col min="15873" max="15873" width="29.85546875" customWidth="1"/>
    <col min="15874" max="15874" width="11.5703125" customWidth="1"/>
    <col min="15875" max="15875" width="7" customWidth="1"/>
    <col min="15876" max="15876" width="10.5703125" customWidth="1"/>
    <col min="15877" max="15877" width="9.7109375" customWidth="1"/>
    <col min="15878" max="15878" width="9.28515625" customWidth="1"/>
    <col min="15882" max="15882" width="8.140625" customWidth="1"/>
    <col min="16129" max="16129" width="29.85546875" customWidth="1"/>
    <col min="16130" max="16130" width="11.5703125" customWidth="1"/>
    <col min="16131" max="16131" width="7" customWidth="1"/>
    <col min="16132" max="16132" width="10.5703125" customWidth="1"/>
    <col min="16133" max="16133" width="9.7109375" customWidth="1"/>
    <col min="16134" max="16134" width="9.28515625" customWidth="1"/>
    <col min="16138" max="16138" width="8.140625" customWidth="1"/>
  </cols>
  <sheetData>
    <row r="1" spans="1:10" ht="12.75" customHeight="1" x14ac:dyDescent="0.2">
      <c r="A1" s="57" t="s">
        <v>0</v>
      </c>
      <c r="B1" s="1"/>
      <c r="C1" s="1" t="s">
        <v>1</v>
      </c>
      <c r="D1" s="58" t="s">
        <v>2</v>
      </c>
      <c r="E1" s="58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>
        <v>2024</v>
      </c>
    </row>
    <row r="2" spans="1:10" x14ac:dyDescent="0.2">
      <c r="A2" s="57"/>
      <c r="B2" s="3" t="s">
        <v>8</v>
      </c>
      <c r="C2" s="3"/>
      <c r="D2" s="58"/>
      <c r="E2" s="58"/>
      <c r="F2" s="4" t="s">
        <v>9</v>
      </c>
      <c r="G2" s="4" t="s">
        <v>10</v>
      </c>
      <c r="H2" s="4" t="s">
        <v>11</v>
      </c>
      <c r="I2" s="4" t="s">
        <v>11</v>
      </c>
      <c r="J2" s="5" t="s">
        <v>12</v>
      </c>
    </row>
    <row r="3" spans="1:10" x14ac:dyDescent="0.2">
      <c r="A3" s="6" t="s">
        <v>13</v>
      </c>
      <c r="B3" s="7">
        <v>8200</v>
      </c>
      <c r="C3" s="12">
        <f>+B3/800</f>
        <v>10.25</v>
      </c>
      <c r="D3" s="8">
        <v>10</v>
      </c>
      <c r="E3" s="59">
        <v>2</v>
      </c>
      <c r="F3" s="59">
        <v>2</v>
      </c>
      <c r="G3" s="59">
        <v>2</v>
      </c>
      <c r="H3" s="59">
        <v>2</v>
      </c>
      <c r="I3" s="9">
        <v>2</v>
      </c>
      <c r="J3" s="10">
        <f t="shared" ref="J3:J28" si="0">SUM(E3:I3)</f>
        <v>10</v>
      </c>
    </row>
    <row r="4" spans="1:10" x14ac:dyDescent="0.2">
      <c r="A4" s="6" t="s">
        <v>14</v>
      </c>
      <c r="B4" s="7">
        <v>2669</v>
      </c>
      <c r="C4" s="12">
        <f t="shared" ref="C4:C27" si="1">+B4/800</f>
        <v>3.3362500000000002</v>
      </c>
      <c r="D4" s="11">
        <v>1</v>
      </c>
      <c r="E4" s="59"/>
      <c r="F4" s="59"/>
      <c r="G4" s="59">
        <v>1</v>
      </c>
      <c r="H4" s="59"/>
      <c r="I4" s="59"/>
      <c r="J4" s="10">
        <f t="shared" si="0"/>
        <v>1</v>
      </c>
    </row>
    <row r="5" spans="1:10" x14ac:dyDescent="0.2">
      <c r="A5" s="6" t="s">
        <v>15</v>
      </c>
      <c r="B5" s="7">
        <v>2100</v>
      </c>
      <c r="C5" s="12">
        <f t="shared" si="1"/>
        <v>2.625</v>
      </c>
      <c r="D5" s="8">
        <v>3</v>
      </c>
      <c r="E5" s="59">
        <v>1</v>
      </c>
      <c r="F5" s="59">
        <v>1</v>
      </c>
      <c r="G5" s="59"/>
      <c r="H5" s="59">
        <v>1</v>
      </c>
      <c r="I5" s="59"/>
      <c r="J5" s="10">
        <f t="shared" si="0"/>
        <v>3</v>
      </c>
    </row>
    <row r="6" spans="1:10" x14ac:dyDescent="0.2">
      <c r="A6" s="6" t="s">
        <v>16</v>
      </c>
      <c r="B6" s="7">
        <v>3650</v>
      </c>
      <c r="C6" s="12">
        <f t="shared" si="1"/>
        <v>4.5625</v>
      </c>
      <c r="D6" s="8">
        <v>5</v>
      </c>
      <c r="E6" s="59">
        <v>1</v>
      </c>
      <c r="F6" s="59">
        <v>1</v>
      </c>
      <c r="G6" s="59">
        <v>1</v>
      </c>
      <c r="H6" s="59">
        <v>1</v>
      </c>
      <c r="I6" s="59">
        <v>1</v>
      </c>
      <c r="J6" s="10">
        <f t="shared" si="0"/>
        <v>5</v>
      </c>
    </row>
    <row r="7" spans="1:10" x14ac:dyDescent="0.2">
      <c r="A7" s="6" t="s">
        <v>17</v>
      </c>
      <c r="B7" s="7">
        <v>4600</v>
      </c>
      <c r="C7" s="12">
        <f t="shared" si="1"/>
        <v>5.75</v>
      </c>
      <c r="D7" s="8">
        <v>5</v>
      </c>
      <c r="E7" s="59">
        <v>1</v>
      </c>
      <c r="F7" s="59">
        <v>1</v>
      </c>
      <c r="G7" s="59">
        <v>1</v>
      </c>
      <c r="H7" s="59">
        <v>1</v>
      </c>
      <c r="I7" s="59">
        <v>1</v>
      </c>
      <c r="J7" s="10">
        <f t="shared" si="0"/>
        <v>5</v>
      </c>
    </row>
    <row r="8" spans="1:10" x14ac:dyDescent="0.2">
      <c r="A8" s="6" t="s">
        <v>18</v>
      </c>
      <c r="B8" s="7">
        <f>285+401+388</f>
        <v>1074</v>
      </c>
      <c r="C8" s="12">
        <f t="shared" si="1"/>
        <v>1.3425</v>
      </c>
      <c r="D8" s="8">
        <v>1</v>
      </c>
      <c r="E8" s="59"/>
      <c r="F8" s="59"/>
      <c r="G8" s="59"/>
      <c r="H8" s="59"/>
      <c r="I8" s="59">
        <v>1</v>
      </c>
      <c r="J8" s="10">
        <f t="shared" si="0"/>
        <v>1</v>
      </c>
    </row>
    <row r="9" spans="1:10" x14ac:dyDescent="0.2">
      <c r="A9" s="6" t="s">
        <v>19</v>
      </c>
      <c r="B9" s="7">
        <f>200+300+155+150+200+393+75+75</f>
        <v>1548</v>
      </c>
      <c r="C9" s="12">
        <f t="shared" si="1"/>
        <v>1.9350000000000001</v>
      </c>
      <c r="D9" s="8">
        <v>2</v>
      </c>
      <c r="E9" s="59">
        <v>1</v>
      </c>
      <c r="F9" s="59"/>
      <c r="G9" s="59"/>
      <c r="H9" s="59">
        <v>1</v>
      </c>
      <c r="I9" s="59"/>
      <c r="J9" s="10">
        <f t="shared" si="0"/>
        <v>2</v>
      </c>
    </row>
    <row r="10" spans="1:10" x14ac:dyDescent="0.2">
      <c r="A10" s="6" t="s">
        <v>20</v>
      </c>
      <c r="B10" s="7">
        <v>1098.9000000000001</v>
      </c>
      <c r="C10" s="12">
        <f t="shared" si="1"/>
        <v>1.3736250000000001</v>
      </c>
      <c r="D10" s="11">
        <v>1</v>
      </c>
      <c r="E10" s="59"/>
      <c r="F10" s="59"/>
      <c r="G10" s="59"/>
      <c r="H10" s="59"/>
      <c r="I10" s="9">
        <v>1</v>
      </c>
      <c r="J10" s="10">
        <f t="shared" si="0"/>
        <v>1</v>
      </c>
    </row>
    <row r="11" spans="1:10" x14ac:dyDescent="0.2">
      <c r="A11" s="6" t="s">
        <v>21</v>
      </c>
      <c r="B11" s="7">
        <v>1270</v>
      </c>
      <c r="C11" s="12">
        <f t="shared" si="1"/>
        <v>1.5874999999999999</v>
      </c>
      <c r="D11" s="8">
        <v>1</v>
      </c>
      <c r="E11" s="59"/>
      <c r="F11" s="59"/>
      <c r="G11" s="59"/>
      <c r="H11" s="59">
        <v>1</v>
      </c>
      <c r="I11" s="59"/>
      <c r="J11" s="10">
        <f t="shared" si="0"/>
        <v>1</v>
      </c>
    </row>
    <row r="12" spans="1:10" x14ac:dyDescent="0.2">
      <c r="A12" s="6" t="s">
        <v>22</v>
      </c>
      <c r="B12" s="7">
        <f>26+196+15+188+10+410+360+170+1600</f>
        <v>2975</v>
      </c>
      <c r="C12" s="12">
        <f t="shared" si="1"/>
        <v>3.71875</v>
      </c>
      <c r="D12" s="8">
        <v>4</v>
      </c>
      <c r="E12" s="59">
        <v>1</v>
      </c>
      <c r="F12" s="59">
        <v>1</v>
      </c>
      <c r="G12" s="59">
        <v>1</v>
      </c>
      <c r="H12" s="59">
        <v>1</v>
      </c>
      <c r="I12" s="59"/>
      <c r="J12" s="10">
        <f t="shared" si="0"/>
        <v>4</v>
      </c>
    </row>
    <row r="13" spans="1:10" x14ac:dyDescent="0.2">
      <c r="A13" s="6" t="s">
        <v>23</v>
      </c>
      <c r="B13" s="7">
        <v>2077</v>
      </c>
      <c r="C13" s="12">
        <f t="shared" si="1"/>
        <v>2.5962499999999999</v>
      </c>
      <c r="D13" s="8">
        <v>3</v>
      </c>
      <c r="E13" s="59"/>
      <c r="F13" s="59">
        <v>1</v>
      </c>
      <c r="G13" s="59">
        <v>1</v>
      </c>
      <c r="H13" s="59">
        <v>1</v>
      </c>
      <c r="I13" s="59"/>
      <c r="J13" s="10">
        <f t="shared" si="0"/>
        <v>3</v>
      </c>
    </row>
    <row r="14" spans="1:10" x14ac:dyDescent="0.2">
      <c r="A14" s="6" t="s">
        <v>24</v>
      </c>
      <c r="B14" s="7">
        <v>3998</v>
      </c>
      <c r="C14" s="12">
        <f t="shared" si="1"/>
        <v>4.9974999999999996</v>
      </c>
      <c r="D14" s="8">
        <v>4</v>
      </c>
      <c r="E14" s="59">
        <v>1</v>
      </c>
      <c r="F14" s="59"/>
      <c r="G14" s="59">
        <v>1</v>
      </c>
      <c r="H14" s="59">
        <v>1</v>
      </c>
      <c r="I14" s="9">
        <v>1</v>
      </c>
      <c r="J14" s="10">
        <f t="shared" si="0"/>
        <v>4</v>
      </c>
    </row>
    <row r="15" spans="1:10" x14ac:dyDescent="0.2">
      <c r="A15" s="6" t="s">
        <v>25</v>
      </c>
      <c r="B15" s="7">
        <f>1770</f>
        <v>1770</v>
      </c>
      <c r="C15" s="12">
        <f t="shared" si="1"/>
        <v>2.2124999999999999</v>
      </c>
      <c r="D15" s="8">
        <v>2</v>
      </c>
      <c r="E15" s="59"/>
      <c r="F15" s="59">
        <v>1</v>
      </c>
      <c r="G15" s="59"/>
      <c r="H15" s="59">
        <v>1</v>
      </c>
      <c r="I15" s="59"/>
      <c r="J15" s="10">
        <f t="shared" si="0"/>
        <v>2</v>
      </c>
    </row>
    <row r="16" spans="1:10" x14ac:dyDescent="0.2">
      <c r="A16" s="6" t="s">
        <v>26</v>
      </c>
      <c r="B16" s="7">
        <v>3600</v>
      </c>
      <c r="C16" s="12">
        <f t="shared" si="1"/>
        <v>4.5</v>
      </c>
      <c r="D16" s="11">
        <v>1</v>
      </c>
      <c r="E16" s="59"/>
      <c r="F16" s="59"/>
      <c r="G16" s="59"/>
      <c r="H16" s="59"/>
      <c r="I16" s="9">
        <v>1</v>
      </c>
      <c r="J16" s="10">
        <f t="shared" si="0"/>
        <v>1</v>
      </c>
    </row>
    <row r="17" spans="1:10" x14ac:dyDescent="0.2">
      <c r="A17" s="6" t="s">
        <v>27</v>
      </c>
      <c r="B17" s="7">
        <v>5890</v>
      </c>
      <c r="C17" s="12">
        <f t="shared" si="1"/>
        <v>7.3624999999999998</v>
      </c>
      <c r="D17" s="11">
        <v>5</v>
      </c>
      <c r="E17" s="59">
        <v>1</v>
      </c>
      <c r="F17" s="59">
        <v>1</v>
      </c>
      <c r="G17" s="59">
        <v>1</v>
      </c>
      <c r="H17" s="59">
        <v>1</v>
      </c>
      <c r="I17" s="59">
        <v>1</v>
      </c>
      <c r="J17" s="10">
        <f t="shared" si="0"/>
        <v>5</v>
      </c>
    </row>
    <row r="18" spans="1:10" x14ac:dyDescent="0.2">
      <c r="A18" s="6" t="s">
        <v>28</v>
      </c>
      <c r="B18" s="7">
        <v>13250.2</v>
      </c>
      <c r="C18" s="12">
        <f t="shared" si="1"/>
        <v>16.562750000000001</v>
      </c>
      <c r="D18" s="11">
        <v>4</v>
      </c>
      <c r="E18" s="59">
        <v>1</v>
      </c>
      <c r="F18" s="59">
        <v>1</v>
      </c>
      <c r="G18" s="59">
        <v>1</v>
      </c>
      <c r="H18" s="59">
        <v>1</v>
      </c>
      <c r="I18" s="59"/>
      <c r="J18" s="10">
        <f t="shared" si="0"/>
        <v>4</v>
      </c>
    </row>
    <row r="19" spans="1:10" x14ac:dyDescent="0.2">
      <c r="A19" s="6" t="s">
        <v>29</v>
      </c>
      <c r="B19" s="7">
        <v>4077.1</v>
      </c>
      <c r="C19" s="12">
        <f t="shared" si="1"/>
        <v>5.0963750000000001</v>
      </c>
      <c r="D19" s="8">
        <v>2</v>
      </c>
      <c r="E19" s="59"/>
      <c r="F19" s="59">
        <v>1</v>
      </c>
      <c r="G19" s="59">
        <v>1</v>
      </c>
      <c r="H19" s="59"/>
      <c r="I19" s="59"/>
      <c r="J19" s="10">
        <f t="shared" si="0"/>
        <v>2</v>
      </c>
    </row>
    <row r="20" spans="1:10" x14ac:dyDescent="0.2">
      <c r="A20" s="6" t="s">
        <v>30</v>
      </c>
      <c r="B20" s="7">
        <v>1885.6</v>
      </c>
      <c r="C20" s="12">
        <f t="shared" si="1"/>
        <v>2.3569999999999998</v>
      </c>
      <c r="D20" s="8">
        <v>2</v>
      </c>
      <c r="E20" s="59"/>
      <c r="F20" s="59">
        <v>1</v>
      </c>
      <c r="G20" s="59">
        <v>1</v>
      </c>
      <c r="H20" s="59"/>
      <c r="I20" s="59"/>
      <c r="J20" s="10">
        <f t="shared" si="0"/>
        <v>2</v>
      </c>
    </row>
    <row r="21" spans="1:10" x14ac:dyDescent="0.2">
      <c r="A21" s="6" t="s">
        <v>31</v>
      </c>
      <c r="B21" s="7">
        <f>195+137+73+74+152+238+113+55+107+1150</f>
        <v>2294</v>
      </c>
      <c r="C21" s="12">
        <f t="shared" si="1"/>
        <v>2.8675000000000002</v>
      </c>
      <c r="D21" s="8">
        <v>3</v>
      </c>
      <c r="E21" s="59"/>
      <c r="F21" s="59">
        <v>1</v>
      </c>
      <c r="G21" s="59">
        <v>1</v>
      </c>
      <c r="H21" s="59"/>
      <c r="I21" s="59">
        <v>1</v>
      </c>
      <c r="J21" s="10">
        <f t="shared" si="0"/>
        <v>3</v>
      </c>
    </row>
    <row r="22" spans="1:10" x14ac:dyDescent="0.2">
      <c r="A22" s="6" t="s">
        <v>32</v>
      </c>
      <c r="B22" s="7">
        <v>2100</v>
      </c>
      <c r="C22" s="12">
        <f t="shared" si="1"/>
        <v>2.625</v>
      </c>
      <c r="D22" s="8">
        <v>2</v>
      </c>
      <c r="E22" s="59">
        <v>1</v>
      </c>
      <c r="F22" s="59"/>
      <c r="G22" s="59"/>
      <c r="H22" s="59">
        <v>1</v>
      </c>
      <c r="I22" s="59"/>
      <c r="J22" s="10">
        <f t="shared" si="0"/>
        <v>2</v>
      </c>
    </row>
    <row r="23" spans="1:10" x14ac:dyDescent="0.2">
      <c r="A23" s="6" t="s">
        <v>33</v>
      </c>
      <c r="B23" s="7">
        <f>3221+382</f>
        <v>3603</v>
      </c>
      <c r="C23" s="12">
        <f t="shared" si="1"/>
        <v>4.5037500000000001</v>
      </c>
      <c r="D23" s="11">
        <v>2</v>
      </c>
      <c r="E23" s="59"/>
      <c r="F23" s="59">
        <v>1</v>
      </c>
      <c r="G23" s="59">
        <v>1</v>
      </c>
      <c r="H23" s="59"/>
      <c r="I23" s="59"/>
      <c r="J23" s="10">
        <f t="shared" si="0"/>
        <v>2</v>
      </c>
    </row>
    <row r="24" spans="1:10" x14ac:dyDescent="0.2">
      <c r="A24" s="6" t="s">
        <v>34</v>
      </c>
      <c r="B24" s="7">
        <v>1952</v>
      </c>
      <c r="C24" s="12">
        <f t="shared" si="1"/>
        <v>2.44</v>
      </c>
      <c r="D24" s="11">
        <v>1</v>
      </c>
      <c r="E24" s="60"/>
      <c r="F24" s="59">
        <v>1</v>
      </c>
      <c r="G24" s="59"/>
      <c r="H24" s="60"/>
      <c r="I24" s="59"/>
      <c r="J24" s="10">
        <f t="shared" si="0"/>
        <v>1</v>
      </c>
    </row>
    <row r="25" spans="1:10" x14ac:dyDescent="0.2">
      <c r="A25" s="13" t="s">
        <v>35</v>
      </c>
      <c r="B25" s="7">
        <v>2050</v>
      </c>
      <c r="C25" s="12">
        <f t="shared" si="1"/>
        <v>2.5625</v>
      </c>
      <c r="D25" s="14">
        <v>2</v>
      </c>
      <c r="E25" s="61">
        <v>1</v>
      </c>
      <c r="F25" s="61"/>
      <c r="G25" s="61">
        <v>1</v>
      </c>
      <c r="H25" s="61"/>
      <c r="I25" s="61"/>
      <c r="J25" s="10">
        <f t="shared" si="0"/>
        <v>2</v>
      </c>
    </row>
    <row r="26" spans="1:10" x14ac:dyDescent="0.2">
      <c r="A26" s="15" t="s">
        <v>36</v>
      </c>
      <c r="B26" s="7">
        <f>1874+160.8</f>
        <v>2034.8</v>
      </c>
      <c r="C26" s="12">
        <f t="shared" si="1"/>
        <v>2.5434999999999999</v>
      </c>
      <c r="D26" s="17">
        <v>3</v>
      </c>
      <c r="E26" s="62"/>
      <c r="F26" s="62">
        <v>1</v>
      </c>
      <c r="G26" s="62">
        <v>1</v>
      </c>
      <c r="H26" s="62"/>
      <c r="I26" s="62">
        <v>1</v>
      </c>
      <c r="J26" s="10">
        <f t="shared" si="0"/>
        <v>3</v>
      </c>
    </row>
    <row r="27" spans="1:10" x14ac:dyDescent="0.2">
      <c r="A27" s="15" t="s">
        <v>37</v>
      </c>
      <c r="B27" s="7">
        <v>3182</v>
      </c>
      <c r="C27" s="12">
        <f t="shared" si="1"/>
        <v>3.9775</v>
      </c>
      <c r="D27" s="19">
        <v>2</v>
      </c>
      <c r="E27" s="62">
        <v>1</v>
      </c>
      <c r="F27" s="62"/>
      <c r="G27" s="62"/>
      <c r="H27" s="62">
        <v>1</v>
      </c>
      <c r="I27" s="62"/>
      <c r="J27" s="10">
        <f t="shared" si="0"/>
        <v>2</v>
      </c>
    </row>
    <row r="28" spans="1:10" x14ac:dyDescent="0.2">
      <c r="A28" s="15" t="s">
        <v>38</v>
      </c>
      <c r="B28" s="16"/>
      <c r="C28" s="16"/>
      <c r="D28" s="20">
        <v>32</v>
      </c>
      <c r="E28" s="62">
        <v>10</v>
      </c>
      <c r="F28" s="62">
        <v>5</v>
      </c>
      <c r="G28" s="62">
        <v>5</v>
      </c>
      <c r="H28" s="62">
        <v>5</v>
      </c>
      <c r="I28" s="62">
        <v>7</v>
      </c>
      <c r="J28" s="10">
        <f t="shared" si="0"/>
        <v>32</v>
      </c>
    </row>
    <row r="29" spans="1:10" x14ac:dyDescent="0.2">
      <c r="A29" s="13" t="s">
        <v>39</v>
      </c>
      <c r="B29" s="21">
        <f>SUM(B3:B28)</f>
        <v>82948.600000000006</v>
      </c>
      <c r="C29" s="21">
        <f>SUM(C3:C27)</f>
        <v>103.68575</v>
      </c>
      <c r="D29" s="22">
        <f>SUM(D3:D27)</f>
        <v>71</v>
      </c>
      <c r="E29" s="23">
        <f t="shared" ref="E29:J29" si="2">SUM(E3:E28)</f>
        <v>23</v>
      </c>
      <c r="F29" s="23">
        <f t="shared" si="2"/>
        <v>21</v>
      </c>
      <c r="G29" s="23">
        <f t="shared" si="2"/>
        <v>21</v>
      </c>
      <c r="H29" s="23">
        <f t="shared" si="2"/>
        <v>20</v>
      </c>
      <c r="I29" s="23">
        <f t="shared" si="2"/>
        <v>18</v>
      </c>
      <c r="J29" s="10">
        <f t="shared" si="2"/>
        <v>103</v>
      </c>
    </row>
    <row r="30" spans="1:10" x14ac:dyDescent="0.2">
      <c r="A30" s="24" t="s">
        <v>40</v>
      </c>
      <c r="B30" s="24"/>
      <c r="C30" s="24"/>
      <c r="D30" s="25">
        <f>SUM(E30:I30)</f>
        <v>103</v>
      </c>
      <c r="E30" s="26">
        <f>+F34</f>
        <v>22.66</v>
      </c>
      <c r="F30" s="26">
        <f>+F35</f>
        <v>20.6</v>
      </c>
      <c r="G30" s="26">
        <f>+F36</f>
        <v>20.6</v>
      </c>
      <c r="H30" s="26">
        <f>+F37</f>
        <v>19.57</v>
      </c>
      <c r="I30" s="26">
        <f>+F38</f>
        <v>19.57</v>
      </c>
    </row>
    <row r="31" spans="1:10" x14ac:dyDescent="0.2">
      <c r="A31" s="21" t="s">
        <v>41</v>
      </c>
      <c r="D31">
        <f>+D29</f>
        <v>71</v>
      </c>
      <c r="E31" s="27">
        <f>+$D$31*D34</f>
        <v>15.62</v>
      </c>
      <c r="F31" s="27">
        <f>+$D$31*D35</f>
        <v>14.200000000000001</v>
      </c>
      <c r="G31" s="27">
        <f>+$D$31*D36</f>
        <v>14.200000000000001</v>
      </c>
      <c r="H31" s="27">
        <f>+$D$31*D37</f>
        <v>13.49</v>
      </c>
      <c r="I31" s="27">
        <f>+$D$31*D38</f>
        <v>13.49</v>
      </c>
    </row>
    <row r="32" spans="1:10" ht="13.5" thickBot="1" x14ac:dyDescent="0.25"/>
    <row r="33" spans="1:19" ht="15.75" x14ac:dyDescent="0.25">
      <c r="A33" s="28" t="s">
        <v>42</v>
      </c>
      <c r="B33" s="29"/>
      <c r="C33" s="29"/>
      <c r="D33" s="30"/>
      <c r="E33" s="31" t="s">
        <v>43</v>
      </c>
      <c r="F33" s="31" t="s">
        <v>44</v>
      </c>
      <c r="G33" s="31" t="s">
        <v>45</v>
      </c>
      <c r="H33" s="32"/>
      <c r="L33" s="28" t="s">
        <v>42</v>
      </c>
      <c r="M33" s="29"/>
      <c r="N33" s="29"/>
      <c r="O33" s="48"/>
      <c r="P33" s="29" t="s">
        <v>43</v>
      </c>
      <c r="Q33" s="29" t="s">
        <v>44</v>
      </c>
      <c r="R33" s="29" t="s">
        <v>45</v>
      </c>
      <c r="S33" s="49"/>
    </row>
    <row r="34" spans="1:19" ht="15.75" x14ac:dyDescent="0.25">
      <c r="A34" s="33" t="s">
        <v>46</v>
      </c>
      <c r="B34" s="34"/>
      <c r="C34" s="34"/>
      <c r="D34" s="35">
        <v>0.22</v>
      </c>
      <c r="E34" s="34">
        <v>22</v>
      </c>
      <c r="F34" s="27">
        <f>+$E$39/100*E34</f>
        <v>22.66</v>
      </c>
      <c r="G34" s="27">
        <f>+F34*5</f>
        <v>113.3</v>
      </c>
      <c r="H34" s="36"/>
      <c r="L34" s="33" t="s">
        <v>46</v>
      </c>
      <c r="M34" s="34"/>
      <c r="N34" s="34"/>
      <c r="O34" s="50">
        <v>0.22</v>
      </c>
      <c r="P34" s="34">
        <v>22</v>
      </c>
      <c r="Q34" s="51">
        <f>+$E$39/100*P34</f>
        <v>22.66</v>
      </c>
      <c r="R34" s="51">
        <f>+Q34*5</f>
        <v>113.3</v>
      </c>
      <c r="S34" s="36"/>
    </row>
    <row r="35" spans="1:19" ht="15.75" x14ac:dyDescent="0.25">
      <c r="A35" s="33" t="s">
        <v>47</v>
      </c>
      <c r="B35" s="34"/>
      <c r="C35" s="34"/>
      <c r="D35" s="35">
        <v>0.2</v>
      </c>
      <c r="E35" s="34">
        <v>20</v>
      </c>
      <c r="F35" s="27">
        <f>+$E$39/100*E35</f>
        <v>20.6</v>
      </c>
      <c r="G35" s="27">
        <f>+F35*5</f>
        <v>103</v>
      </c>
      <c r="H35" s="37"/>
      <c r="J35" s="34"/>
      <c r="L35" s="33" t="s">
        <v>47</v>
      </c>
      <c r="M35" s="34"/>
      <c r="N35" s="34"/>
      <c r="O35" s="50">
        <v>0.2</v>
      </c>
      <c r="P35" s="34">
        <v>20</v>
      </c>
      <c r="Q35" s="51">
        <f>+$E$39/100*P35</f>
        <v>20.6</v>
      </c>
      <c r="R35" s="51">
        <f>+Q35*5</f>
        <v>103</v>
      </c>
      <c r="S35" s="52"/>
    </row>
    <row r="36" spans="1:19" ht="15.75" x14ac:dyDescent="0.25">
      <c r="A36" s="33" t="s">
        <v>48</v>
      </c>
      <c r="B36" s="34"/>
      <c r="C36" s="34"/>
      <c r="D36" s="35">
        <v>0.2</v>
      </c>
      <c r="E36" s="34">
        <v>20</v>
      </c>
      <c r="F36" s="27">
        <f>+$E$39/100*E36</f>
        <v>20.6</v>
      </c>
      <c r="G36" s="27">
        <f>+F36*5</f>
        <v>103</v>
      </c>
      <c r="H36" s="37"/>
      <c r="I36" s="34"/>
      <c r="L36" s="33" t="s">
        <v>48</v>
      </c>
      <c r="M36" s="34"/>
      <c r="N36" s="34"/>
      <c r="O36" s="50">
        <v>0.2</v>
      </c>
      <c r="P36" s="34">
        <v>20</v>
      </c>
      <c r="Q36" s="51">
        <f>+$E$39/100*P36</f>
        <v>20.6</v>
      </c>
      <c r="R36" s="51">
        <f>+Q36*5</f>
        <v>103</v>
      </c>
      <c r="S36" s="52"/>
    </row>
    <row r="37" spans="1:19" ht="15.75" x14ac:dyDescent="0.25">
      <c r="A37" s="33" t="s">
        <v>49</v>
      </c>
      <c r="B37" s="34"/>
      <c r="C37" s="34"/>
      <c r="D37" s="35">
        <v>0.19</v>
      </c>
      <c r="E37" s="34">
        <v>19</v>
      </c>
      <c r="F37" s="27">
        <f>+$E$39/100*E37</f>
        <v>19.57</v>
      </c>
      <c r="G37" s="27">
        <f>+F37*5</f>
        <v>97.85</v>
      </c>
      <c r="H37" s="37"/>
      <c r="L37" s="33" t="s">
        <v>49</v>
      </c>
      <c r="M37" s="34"/>
      <c r="N37" s="34"/>
      <c r="O37" s="50">
        <v>0.19</v>
      </c>
      <c r="P37" s="34">
        <v>19</v>
      </c>
      <c r="Q37" s="51">
        <f>+$E$39/100*P37</f>
        <v>19.57</v>
      </c>
      <c r="R37" s="51">
        <f>+Q37*5</f>
        <v>97.85</v>
      </c>
      <c r="S37" s="52"/>
    </row>
    <row r="38" spans="1:19" ht="16.5" thickBot="1" x14ac:dyDescent="0.3">
      <c r="A38" s="38" t="s">
        <v>50</v>
      </c>
      <c r="B38" s="39"/>
      <c r="C38" s="39"/>
      <c r="D38" s="40">
        <v>0.19</v>
      </c>
      <c r="E38" s="41">
        <v>19</v>
      </c>
      <c r="F38" s="42">
        <f>+$E$39/100*E38</f>
        <v>19.57</v>
      </c>
      <c r="G38" s="42">
        <f>+F38*5</f>
        <v>97.85</v>
      </c>
      <c r="H38" s="43"/>
      <c r="L38" s="38" t="s">
        <v>52</v>
      </c>
      <c r="M38" s="39"/>
      <c r="N38" s="39"/>
      <c r="O38" s="53">
        <v>0.19</v>
      </c>
      <c r="P38" s="41">
        <v>19</v>
      </c>
      <c r="Q38" s="54">
        <f>+$E$39/100*P38</f>
        <v>19.57</v>
      </c>
      <c r="R38" s="54">
        <f>+Q38*5</f>
        <v>97.85</v>
      </c>
      <c r="S38" s="43"/>
    </row>
    <row r="39" spans="1:19" ht="15.75" x14ac:dyDescent="0.25">
      <c r="A39" s="34"/>
      <c r="B39" s="34"/>
      <c r="C39" s="34"/>
      <c r="D39" s="27"/>
      <c r="E39" s="44">
        <v>103</v>
      </c>
      <c r="F39">
        <f>SUM(F34:F38)</f>
        <v>103</v>
      </c>
      <c r="G39">
        <f>SUM(G34:G38)</f>
        <v>515</v>
      </c>
      <c r="H39" s="44"/>
      <c r="L39" s="15"/>
      <c r="M39" s="15"/>
      <c r="N39" s="15"/>
      <c r="O39" s="55"/>
      <c r="P39" s="34">
        <f>SUM(P34:P38)</f>
        <v>100</v>
      </c>
      <c r="Q39" s="55">
        <f>SUM(Q34:Q38)</f>
        <v>103</v>
      </c>
      <c r="R39" s="55">
        <f>SUM(R34:R38)</f>
        <v>515</v>
      </c>
      <c r="S39" s="55"/>
    </row>
    <row r="40" spans="1:19" x14ac:dyDescent="0.2">
      <c r="A40" s="15"/>
      <c r="B40" s="15"/>
      <c r="C40" s="15"/>
      <c r="E40" t="str">
        <f>+E1</f>
        <v xml:space="preserve">Kalv </v>
      </c>
      <c r="F40" t="str">
        <f>+F1</f>
        <v>1 ½ år,</v>
      </c>
      <c r="G40" t="str">
        <f>+G1</f>
        <v xml:space="preserve">1 ½ år gamle </v>
      </c>
      <c r="H40" t="str">
        <f>+H1</f>
        <v>Eldre hodyr</v>
      </c>
      <c r="I40" t="str">
        <f>+I1</f>
        <v>Eldre hanndyr</v>
      </c>
    </row>
    <row r="41" spans="1:19" x14ac:dyDescent="0.2">
      <c r="B41" s="45">
        <v>2016</v>
      </c>
      <c r="C41" s="45"/>
      <c r="D41" s="45"/>
      <c r="E41" s="46"/>
      <c r="F41" s="46"/>
      <c r="G41" s="46"/>
      <c r="H41" s="46"/>
      <c r="I41" s="46"/>
      <c r="J41" s="46">
        <f>SUM(E41:I41)</f>
        <v>0</v>
      </c>
    </row>
    <row r="42" spans="1:19" x14ac:dyDescent="0.2">
      <c r="B42" s="45">
        <v>2017</v>
      </c>
      <c r="C42" s="45"/>
      <c r="D42" s="45"/>
      <c r="E42" s="46"/>
      <c r="F42" s="46"/>
      <c r="G42" s="46"/>
      <c r="H42" s="46"/>
      <c r="I42" s="46"/>
      <c r="J42" s="46">
        <f>SUM(E42:I42)</f>
        <v>0</v>
      </c>
    </row>
    <row r="43" spans="1:19" x14ac:dyDescent="0.2">
      <c r="B43" s="45">
        <v>2018</v>
      </c>
      <c r="C43" s="45"/>
      <c r="D43" s="45"/>
      <c r="E43" s="46"/>
      <c r="F43" s="46"/>
      <c r="G43" s="46"/>
      <c r="H43" s="46"/>
      <c r="I43" s="46"/>
      <c r="J43" s="46">
        <f>SUM(E43:I43)</f>
        <v>0</v>
      </c>
    </row>
    <row r="44" spans="1:19" x14ac:dyDescent="0.2">
      <c r="B44" s="45">
        <v>2019</v>
      </c>
      <c r="C44" s="45"/>
      <c r="D44" s="45"/>
      <c r="E44" s="46"/>
      <c r="F44" s="46"/>
      <c r="G44" s="46"/>
      <c r="H44" s="46"/>
      <c r="I44" s="46"/>
      <c r="J44" s="46">
        <f>SUM(E44:I44)</f>
        <v>0</v>
      </c>
    </row>
    <row r="45" spans="1:19" x14ac:dyDescent="0.2">
      <c r="B45" s="45">
        <v>2020</v>
      </c>
      <c r="C45" s="45"/>
      <c r="D45" s="45"/>
      <c r="E45" s="45"/>
      <c r="F45" s="45"/>
      <c r="G45" s="45"/>
      <c r="H45" s="45"/>
      <c r="I45" s="45"/>
      <c r="J45" s="45"/>
    </row>
    <row r="46" spans="1:19" x14ac:dyDescent="0.2">
      <c r="B46" s="45"/>
      <c r="C46" s="45"/>
      <c r="D46" s="45"/>
      <c r="E46" s="45">
        <f t="shared" ref="E46:J46" si="3">SUM(E41:E45)</f>
        <v>0</v>
      </c>
      <c r="F46" s="45">
        <f t="shared" si="3"/>
        <v>0</v>
      </c>
      <c r="G46" s="45">
        <f t="shared" si="3"/>
        <v>0</v>
      </c>
      <c r="H46" s="45">
        <f t="shared" si="3"/>
        <v>0</v>
      </c>
      <c r="I46" s="45">
        <f t="shared" si="3"/>
        <v>0</v>
      </c>
      <c r="J46" s="45">
        <f t="shared" si="3"/>
        <v>0</v>
      </c>
    </row>
    <row r="47" spans="1:19" x14ac:dyDescent="0.2">
      <c r="B47" s="45" t="s">
        <v>51</v>
      </c>
      <c r="C47" s="45"/>
      <c r="D47" s="45"/>
      <c r="E47" s="47" t="e">
        <f>+E46/$J$46</f>
        <v>#DIV/0!</v>
      </c>
      <c r="F47" s="47" t="e">
        <f>+F46/$J$46</f>
        <v>#DIV/0!</v>
      </c>
      <c r="G47" s="47" t="e">
        <f>+G46/$J$46</f>
        <v>#DIV/0!</v>
      </c>
      <c r="H47" s="47" t="e">
        <f>+H46/$J$46</f>
        <v>#DIV/0!</v>
      </c>
      <c r="I47" s="47" t="e">
        <f>+I46/$J$46</f>
        <v>#DIV/0!</v>
      </c>
      <c r="J47" s="45"/>
    </row>
  </sheetData>
  <sheetProtection selectLockedCells="1" selectUnlockedCells="1"/>
  <mergeCells count="3">
    <mergeCell ref="A1:A2"/>
    <mergeCell ref="D1:D2"/>
    <mergeCell ref="E1:E2"/>
  </mergeCells>
  <pageMargins left="0.78749999999999998" right="0.78749999999999998" top="0.98402777777777772" bottom="0.98402777777777772" header="0.51180555555555551" footer="0.51180555555555551"/>
  <pageSetup paperSize="9" scale="59" firstPageNumber="0" orientation="landscape" horizontalDpi="4294967293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0873-B705-4154-BEC0-F8D160DD49F4}">
  <sheetPr>
    <pageSetUpPr fitToPage="1"/>
  </sheetPr>
  <dimension ref="A1:S47"/>
  <sheetViews>
    <sheetView tabSelected="1" zoomScale="116" zoomScaleNormal="116" workbookViewId="0">
      <selection activeCell="I27" sqref="I27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7" customWidth="1"/>
    <col min="4" max="4" width="10.5703125" customWidth="1"/>
    <col min="5" max="5" width="9.7109375" customWidth="1"/>
    <col min="6" max="6" width="9.28515625" customWidth="1"/>
    <col min="10" max="10" width="8.140625" customWidth="1"/>
    <col min="257" max="257" width="29.85546875" customWidth="1"/>
    <col min="258" max="258" width="11.5703125" customWidth="1"/>
    <col min="259" max="259" width="7" customWidth="1"/>
    <col min="260" max="260" width="10.5703125" customWidth="1"/>
    <col min="261" max="261" width="9.7109375" customWidth="1"/>
    <col min="262" max="262" width="9.28515625" customWidth="1"/>
    <col min="266" max="266" width="8.140625" customWidth="1"/>
    <col min="513" max="513" width="29.85546875" customWidth="1"/>
    <col min="514" max="514" width="11.5703125" customWidth="1"/>
    <col min="515" max="515" width="7" customWidth="1"/>
    <col min="516" max="516" width="10.5703125" customWidth="1"/>
    <col min="517" max="517" width="9.7109375" customWidth="1"/>
    <col min="518" max="518" width="9.28515625" customWidth="1"/>
    <col min="522" max="522" width="8.140625" customWidth="1"/>
    <col min="769" max="769" width="29.85546875" customWidth="1"/>
    <col min="770" max="770" width="11.5703125" customWidth="1"/>
    <col min="771" max="771" width="7" customWidth="1"/>
    <col min="772" max="772" width="10.5703125" customWidth="1"/>
    <col min="773" max="773" width="9.7109375" customWidth="1"/>
    <col min="774" max="774" width="9.28515625" customWidth="1"/>
    <col min="778" max="778" width="8.140625" customWidth="1"/>
    <col min="1025" max="1025" width="29.85546875" customWidth="1"/>
    <col min="1026" max="1026" width="11.5703125" customWidth="1"/>
    <col min="1027" max="1027" width="7" customWidth="1"/>
    <col min="1028" max="1028" width="10.5703125" customWidth="1"/>
    <col min="1029" max="1029" width="9.7109375" customWidth="1"/>
    <col min="1030" max="1030" width="9.28515625" customWidth="1"/>
    <col min="1034" max="1034" width="8.140625" customWidth="1"/>
    <col min="1281" max="1281" width="29.85546875" customWidth="1"/>
    <col min="1282" max="1282" width="11.5703125" customWidth="1"/>
    <col min="1283" max="1283" width="7" customWidth="1"/>
    <col min="1284" max="1284" width="10.5703125" customWidth="1"/>
    <col min="1285" max="1285" width="9.7109375" customWidth="1"/>
    <col min="1286" max="1286" width="9.28515625" customWidth="1"/>
    <col min="1290" max="1290" width="8.140625" customWidth="1"/>
    <col min="1537" max="1537" width="29.85546875" customWidth="1"/>
    <col min="1538" max="1538" width="11.5703125" customWidth="1"/>
    <col min="1539" max="1539" width="7" customWidth="1"/>
    <col min="1540" max="1540" width="10.5703125" customWidth="1"/>
    <col min="1541" max="1541" width="9.7109375" customWidth="1"/>
    <col min="1542" max="1542" width="9.28515625" customWidth="1"/>
    <col min="1546" max="1546" width="8.140625" customWidth="1"/>
    <col min="1793" max="1793" width="29.85546875" customWidth="1"/>
    <col min="1794" max="1794" width="11.5703125" customWidth="1"/>
    <col min="1795" max="1795" width="7" customWidth="1"/>
    <col min="1796" max="1796" width="10.5703125" customWidth="1"/>
    <col min="1797" max="1797" width="9.7109375" customWidth="1"/>
    <col min="1798" max="1798" width="9.28515625" customWidth="1"/>
    <col min="1802" max="1802" width="8.140625" customWidth="1"/>
    <col min="2049" max="2049" width="29.85546875" customWidth="1"/>
    <col min="2050" max="2050" width="11.5703125" customWidth="1"/>
    <col min="2051" max="2051" width="7" customWidth="1"/>
    <col min="2052" max="2052" width="10.5703125" customWidth="1"/>
    <col min="2053" max="2053" width="9.7109375" customWidth="1"/>
    <col min="2054" max="2054" width="9.28515625" customWidth="1"/>
    <col min="2058" max="2058" width="8.140625" customWidth="1"/>
    <col min="2305" max="2305" width="29.85546875" customWidth="1"/>
    <col min="2306" max="2306" width="11.5703125" customWidth="1"/>
    <col min="2307" max="2307" width="7" customWidth="1"/>
    <col min="2308" max="2308" width="10.5703125" customWidth="1"/>
    <col min="2309" max="2309" width="9.7109375" customWidth="1"/>
    <col min="2310" max="2310" width="9.28515625" customWidth="1"/>
    <col min="2314" max="2314" width="8.140625" customWidth="1"/>
    <col min="2561" max="2561" width="29.85546875" customWidth="1"/>
    <col min="2562" max="2562" width="11.5703125" customWidth="1"/>
    <col min="2563" max="2563" width="7" customWidth="1"/>
    <col min="2564" max="2564" width="10.5703125" customWidth="1"/>
    <col min="2565" max="2565" width="9.7109375" customWidth="1"/>
    <col min="2566" max="2566" width="9.28515625" customWidth="1"/>
    <col min="2570" max="2570" width="8.140625" customWidth="1"/>
    <col min="2817" max="2817" width="29.85546875" customWidth="1"/>
    <col min="2818" max="2818" width="11.5703125" customWidth="1"/>
    <col min="2819" max="2819" width="7" customWidth="1"/>
    <col min="2820" max="2820" width="10.5703125" customWidth="1"/>
    <col min="2821" max="2821" width="9.7109375" customWidth="1"/>
    <col min="2822" max="2822" width="9.28515625" customWidth="1"/>
    <col min="2826" max="2826" width="8.140625" customWidth="1"/>
    <col min="3073" max="3073" width="29.85546875" customWidth="1"/>
    <col min="3074" max="3074" width="11.5703125" customWidth="1"/>
    <col min="3075" max="3075" width="7" customWidth="1"/>
    <col min="3076" max="3076" width="10.5703125" customWidth="1"/>
    <col min="3077" max="3077" width="9.7109375" customWidth="1"/>
    <col min="3078" max="3078" width="9.28515625" customWidth="1"/>
    <col min="3082" max="3082" width="8.140625" customWidth="1"/>
    <col min="3329" max="3329" width="29.85546875" customWidth="1"/>
    <col min="3330" max="3330" width="11.5703125" customWidth="1"/>
    <col min="3331" max="3331" width="7" customWidth="1"/>
    <col min="3332" max="3332" width="10.5703125" customWidth="1"/>
    <col min="3333" max="3333" width="9.7109375" customWidth="1"/>
    <col min="3334" max="3334" width="9.28515625" customWidth="1"/>
    <col min="3338" max="3338" width="8.140625" customWidth="1"/>
    <col min="3585" max="3585" width="29.85546875" customWidth="1"/>
    <col min="3586" max="3586" width="11.5703125" customWidth="1"/>
    <col min="3587" max="3587" width="7" customWidth="1"/>
    <col min="3588" max="3588" width="10.5703125" customWidth="1"/>
    <col min="3589" max="3589" width="9.7109375" customWidth="1"/>
    <col min="3590" max="3590" width="9.28515625" customWidth="1"/>
    <col min="3594" max="3594" width="8.140625" customWidth="1"/>
    <col min="3841" max="3841" width="29.85546875" customWidth="1"/>
    <col min="3842" max="3842" width="11.5703125" customWidth="1"/>
    <col min="3843" max="3843" width="7" customWidth="1"/>
    <col min="3844" max="3844" width="10.5703125" customWidth="1"/>
    <col min="3845" max="3845" width="9.7109375" customWidth="1"/>
    <col min="3846" max="3846" width="9.28515625" customWidth="1"/>
    <col min="3850" max="3850" width="8.140625" customWidth="1"/>
    <col min="4097" max="4097" width="29.85546875" customWidth="1"/>
    <col min="4098" max="4098" width="11.5703125" customWidth="1"/>
    <col min="4099" max="4099" width="7" customWidth="1"/>
    <col min="4100" max="4100" width="10.5703125" customWidth="1"/>
    <col min="4101" max="4101" width="9.7109375" customWidth="1"/>
    <col min="4102" max="4102" width="9.28515625" customWidth="1"/>
    <col min="4106" max="4106" width="8.140625" customWidth="1"/>
    <col min="4353" max="4353" width="29.85546875" customWidth="1"/>
    <col min="4354" max="4354" width="11.5703125" customWidth="1"/>
    <col min="4355" max="4355" width="7" customWidth="1"/>
    <col min="4356" max="4356" width="10.5703125" customWidth="1"/>
    <col min="4357" max="4357" width="9.7109375" customWidth="1"/>
    <col min="4358" max="4358" width="9.28515625" customWidth="1"/>
    <col min="4362" max="4362" width="8.140625" customWidth="1"/>
    <col min="4609" max="4609" width="29.85546875" customWidth="1"/>
    <col min="4610" max="4610" width="11.5703125" customWidth="1"/>
    <col min="4611" max="4611" width="7" customWidth="1"/>
    <col min="4612" max="4612" width="10.5703125" customWidth="1"/>
    <col min="4613" max="4613" width="9.7109375" customWidth="1"/>
    <col min="4614" max="4614" width="9.28515625" customWidth="1"/>
    <col min="4618" max="4618" width="8.140625" customWidth="1"/>
    <col min="4865" max="4865" width="29.85546875" customWidth="1"/>
    <col min="4866" max="4866" width="11.5703125" customWidth="1"/>
    <col min="4867" max="4867" width="7" customWidth="1"/>
    <col min="4868" max="4868" width="10.5703125" customWidth="1"/>
    <col min="4869" max="4869" width="9.7109375" customWidth="1"/>
    <col min="4870" max="4870" width="9.28515625" customWidth="1"/>
    <col min="4874" max="4874" width="8.140625" customWidth="1"/>
    <col min="5121" max="5121" width="29.85546875" customWidth="1"/>
    <col min="5122" max="5122" width="11.5703125" customWidth="1"/>
    <col min="5123" max="5123" width="7" customWidth="1"/>
    <col min="5124" max="5124" width="10.5703125" customWidth="1"/>
    <col min="5125" max="5125" width="9.7109375" customWidth="1"/>
    <col min="5126" max="5126" width="9.28515625" customWidth="1"/>
    <col min="5130" max="5130" width="8.140625" customWidth="1"/>
    <col min="5377" max="5377" width="29.85546875" customWidth="1"/>
    <col min="5378" max="5378" width="11.5703125" customWidth="1"/>
    <col min="5379" max="5379" width="7" customWidth="1"/>
    <col min="5380" max="5380" width="10.5703125" customWidth="1"/>
    <col min="5381" max="5381" width="9.7109375" customWidth="1"/>
    <col min="5382" max="5382" width="9.28515625" customWidth="1"/>
    <col min="5386" max="5386" width="8.140625" customWidth="1"/>
    <col min="5633" max="5633" width="29.85546875" customWidth="1"/>
    <col min="5634" max="5634" width="11.5703125" customWidth="1"/>
    <col min="5635" max="5635" width="7" customWidth="1"/>
    <col min="5636" max="5636" width="10.5703125" customWidth="1"/>
    <col min="5637" max="5637" width="9.7109375" customWidth="1"/>
    <col min="5638" max="5638" width="9.28515625" customWidth="1"/>
    <col min="5642" max="5642" width="8.140625" customWidth="1"/>
    <col min="5889" max="5889" width="29.85546875" customWidth="1"/>
    <col min="5890" max="5890" width="11.5703125" customWidth="1"/>
    <col min="5891" max="5891" width="7" customWidth="1"/>
    <col min="5892" max="5892" width="10.5703125" customWidth="1"/>
    <col min="5893" max="5893" width="9.7109375" customWidth="1"/>
    <col min="5894" max="5894" width="9.28515625" customWidth="1"/>
    <col min="5898" max="5898" width="8.140625" customWidth="1"/>
    <col min="6145" max="6145" width="29.85546875" customWidth="1"/>
    <col min="6146" max="6146" width="11.5703125" customWidth="1"/>
    <col min="6147" max="6147" width="7" customWidth="1"/>
    <col min="6148" max="6148" width="10.5703125" customWidth="1"/>
    <col min="6149" max="6149" width="9.7109375" customWidth="1"/>
    <col min="6150" max="6150" width="9.28515625" customWidth="1"/>
    <col min="6154" max="6154" width="8.140625" customWidth="1"/>
    <col min="6401" max="6401" width="29.85546875" customWidth="1"/>
    <col min="6402" max="6402" width="11.5703125" customWidth="1"/>
    <col min="6403" max="6403" width="7" customWidth="1"/>
    <col min="6404" max="6404" width="10.5703125" customWidth="1"/>
    <col min="6405" max="6405" width="9.7109375" customWidth="1"/>
    <col min="6406" max="6406" width="9.28515625" customWidth="1"/>
    <col min="6410" max="6410" width="8.140625" customWidth="1"/>
    <col min="6657" max="6657" width="29.85546875" customWidth="1"/>
    <col min="6658" max="6658" width="11.5703125" customWidth="1"/>
    <col min="6659" max="6659" width="7" customWidth="1"/>
    <col min="6660" max="6660" width="10.5703125" customWidth="1"/>
    <col min="6661" max="6661" width="9.7109375" customWidth="1"/>
    <col min="6662" max="6662" width="9.28515625" customWidth="1"/>
    <col min="6666" max="6666" width="8.140625" customWidth="1"/>
    <col min="6913" max="6913" width="29.85546875" customWidth="1"/>
    <col min="6914" max="6914" width="11.5703125" customWidth="1"/>
    <col min="6915" max="6915" width="7" customWidth="1"/>
    <col min="6916" max="6916" width="10.5703125" customWidth="1"/>
    <col min="6917" max="6917" width="9.7109375" customWidth="1"/>
    <col min="6918" max="6918" width="9.28515625" customWidth="1"/>
    <col min="6922" max="6922" width="8.140625" customWidth="1"/>
    <col min="7169" max="7169" width="29.85546875" customWidth="1"/>
    <col min="7170" max="7170" width="11.5703125" customWidth="1"/>
    <col min="7171" max="7171" width="7" customWidth="1"/>
    <col min="7172" max="7172" width="10.5703125" customWidth="1"/>
    <col min="7173" max="7173" width="9.7109375" customWidth="1"/>
    <col min="7174" max="7174" width="9.28515625" customWidth="1"/>
    <col min="7178" max="7178" width="8.140625" customWidth="1"/>
    <col min="7425" max="7425" width="29.85546875" customWidth="1"/>
    <col min="7426" max="7426" width="11.5703125" customWidth="1"/>
    <col min="7427" max="7427" width="7" customWidth="1"/>
    <col min="7428" max="7428" width="10.5703125" customWidth="1"/>
    <col min="7429" max="7429" width="9.7109375" customWidth="1"/>
    <col min="7430" max="7430" width="9.28515625" customWidth="1"/>
    <col min="7434" max="7434" width="8.140625" customWidth="1"/>
    <col min="7681" max="7681" width="29.85546875" customWidth="1"/>
    <col min="7682" max="7682" width="11.5703125" customWidth="1"/>
    <col min="7683" max="7683" width="7" customWidth="1"/>
    <col min="7684" max="7684" width="10.5703125" customWidth="1"/>
    <col min="7685" max="7685" width="9.7109375" customWidth="1"/>
    <col min="7686" max="7686" width="9.28515625" customWidth="1"/>
    <col min="7690" max="7690" width="8.140625" customWidth="1"/>
    <col min="7937" max="7937" width="29.85546875" customWidth="1"/>
    <col min="7938" max="7938" width="11.5703125" customWidth="1"/>
    <col min="7939" max="7939" width="7" customWidth="1"/>
    <col min="7940" max="7940" width="10.5703125" customWidth="1"/>
    <col min="7941" max="7941" width="9.7109375" customWidth="1"/>
    <col min="7942" max="7942" width="9.28515625" customWidth="1"/>
    <col min="7946" max="7946" width="8.140625" customWidth="1"/>
    <col min="8193" max="8193" width="29.85546875" customWidth="1"/>
    <col min="8194" max="8194" width="11.5703125" customWidth="1"/>
    <col min="8195" max="8195" width="7" customWidth="1"/>
    <col min="8196" max="8196" width="10.5703125" customWidth="1"/>
    <col min="8197" max="8197" width="9.7109375" customWidth="1"/>
    <col min="8198" max="8198" width="9.28515625" customWidth="1"/>
    <col min="8202" max="8202" width="8.140625" customWidth="1"/>
    <col min="8449" max="8449" width="29.85546875" customWidth="1"/>
    <col min="8450" max="8450" width="11.5703125" customWidth="1"/>
    <col min="8451" max="8451" width="7" customWidth="1"/>
    <col min="8452" max="8452" width="10.5703125" customWidth="1"/>
    <col min="8453" max="8453" width="9.7109375" customWidth="1"/>
    <col min="8454" max="8454" width="9.28515625" customWidth="1"/>
    <col min="8458" max="8458" width="8.140625" customWidth="1"/>
    <col min="8705" max="8705" width="29.85546875" customWidth="1"/>
    <col min="8706" max="8706" width="11.5703125" customWidth="1"/>
    <col min="8707" max="8707" width="7" customWidth="1"/>
    <col min="8708" max="8708" width="10.5703125" customWidth="1"/>
    <col min="8709" max="8709" width="9.7109375" customWidth="1"/>
    <col min="8710" max="8710" width="9.28515625" customWidth="1"/>
    <col min="8714" max="8714" width="8.140625" customWidth="1"/>
    <col min="8961" max="8961" width="29.85546875" customWidth="1"/>
    <col min="8962" max="8962" width="11.5703125" customWidth="1"/>
    <col min="8963" max="8963" width="7" customWidth="1"/>
    <col min="8964" max="8964" width="10.5703125" customWidth="1"/>
    <col min="8965" max="8965" width="9.7109375" customWidth="1"/>
    <col min="8966" max="8966" width="9.28515625" customWidth="1"/>
    <col min="8970" max="8970" width="8.140625" customWidth="1"/>
    <col min="9217" max="9217" width="29.85546875" customWidth="1"/>
    <col min="9218" max="9218" width="11.5703125" customWidth="1"/>
    <col min="9219" max="9219" width="7" customWidth="1"/>
    <col min="9220" max="9220" width="10.5703125" customWidth="1"/>
    <col min="9221" max="9221" width="9.7109375" customWidth="1"/>
    <col min="9222" max="9222" width="9.28515625" customWidth="1"/>
    <col min="9226" max="9226" width="8.140625" customWidth="1"/>
    <col min="9473" max="9473" width="29.85546875" customWidth="1"/>
    <col min="9474" max="9474" width="11.5703125" customWidth="1"/>
    <col min="9475" max="9475" width="7" customWidth="1"/>
    <col min="9476" max="9476" width="10.5703125" customWidth="1"/>
    <col min="9477" max="9477" width="9.7109375" customWidth="1"/>
    <col min="9478" max="9478" width="9.28515625" customWidth="1"/>
    <col min="9482" max="9482" width="8.140625" customWidth="1"/>
    <col min="9729" max="9729" width="29.85546875" customWidth="1"/>
    <col min="9730" max="9730" width="11.5703125" customWidth="1"/>
    <col min="9731" max="9731" width="7" customWidth="1"/>
    <col min="9732" max="9732" width="10.5703125" customWidth="1"/>
    <col min="9733" max="9733" width="9.7109375" customWidth="1"/>
    <col min="9734" max="9734" width="9.28515625" customWidth="1"/>
    <col min="9738" max="9738" width="8.140625" customWidth="1"/>
    <col min="9985" max="9985" width="29.85546875" customWidth="1"/>
    <col min="9986" max="9986" width="11.5703125" customWidth="1"/>
    <col min="9987" max="9987" width="7" customWidth="1"/>
    <col min="9988" max="9988" width="10.5703125" customWidth="1"/>
    <col min="9989" max="9989" width="9.7109375" customWidth="1"/>
    <col min="9990" max="9990" width="9.28515625" customWidth="1"/>
    <col min="9994" max="9994" width="8.140625" customWidth="1"/>
    <col min="10241" max="10241" width="29.85546875" customWidth="1"/>
    <col min="10242" max="10242" width="11.5703125" customWidth="1"/>
    <col min="10243" max="10243" width="7" customWidth="1"/>
    <col min="10244" max="10244" width="10.5703125" customWidth="1"/>
    <col min="10245" max="10245" width="9.7109375" customWidth="1"/>
    <col min="10246" max="10246" width="9.28515625" customWidth="1"/>
    <col min="10250" max="10250" width="8.140625" customWidth="1"/>
    <col min="10497" max="10497" width="29.85546875" customWidth="1"/>
    <col min="10498" max="10498" width="11.5703125" customWidth="1"/>
    <col min="10499" max="10499" width="7" customWidth="1"/>
    <col min="10500" max="10500" width="10.5703125" customWidth="1"/>
    <col min="10501" max="10501" width="9.7109375" customWidth="1"/>
    <col min="10502" max="10502" width="9.28515625" customWidth="1"/>
    <col min="10506" max="10506" width="8.140625" customWidth="1"/>
    <col min="10753" max="10753" width="29.85546875" customWidth="1"/>
    <col min="10754" max="10754" width="11.5703125" customWidth="1"/>
    <col min="10755" max="10755" width="7" customWidth="1"/>
    <col min="10756" max="10756" width="10.5703125" customWidth="1"/>
    <col min="10757" max="10757" width="9.7109375" customWidth="1"/>
    <col min="10758" max="10758" width="9.28515625" customWidth="1"/>
    <col min="10762" max="10762" width="8.140625" customWidth="1"/>
    <col min="11009" max="11009" width="29.85546875" customWidth="1"/>
    <col min="11010" max="11010" width="11.5703125" customWidth="1"/>
    <col min="11011" max="11011" width="7" customWidth="1"/>
    <col min="11012" max="11012" width="10.5703125" customWidth="1"/>
    <col min="11013" max="11013" width="9.7109375" customWidth="1"/>
    <col min="11014" max="11014" width="9.28515625" customWidth="1"/>
    <col min="11018" max="11018" width="8.140625" customWidth="1"/>
    <col min="11265" max="11265" width="29.85546875" customWidth="1"/>
    <col min="11266" max="11266" width="11.5703125" customWidth="1"/>
    <col min="11267" max="11267" width="7" customWidth="1"/>
    <col min="11268" max="11268" width="10.5703125" customWidth="1"/>
    <col min="11269" max="11269" width="9.7109375" customWidth="1"/>
    <col min="11270" max="11270" width="9.28515625" customWidth="1"/>
    <col min="11274" max="11274" width="8.140625" customWidth="1"/>
    <col min="11521" max="11521" width="29.85546875" customWidth="1"/>
    <col min="11522" max="11522" width="11.5703125" customWidth="1"/>
    <col min="11523" max="11523" width="7" customWidth="1"/>
    <col min="11524" max="11524" width="10.5703125" customWidth="1"/>
    <col min="11525" max="11525" width="9.7109375" customWidth="1"/>
    <col min="11526" max="11526" width="9.28515625" customWidth="1"/>
    <col min="11530" max="11530" width="8.140625" customWidth="1"/>
    <col min="11777" max="11777" width="29.85546875" customWidth="1"/>
    <col min="11778" max="11778" width="11.5703125" customWidth="1"/>
    <col min="11779" max="11779" width="7" customWidth="1"/>
    <col min="11780" max="11780" width="10.5703125" customWidth="1"/>
    <col min="11781" max="11781" width="9.7109375" customWidth="1"/>
    <col min="11782" max="11782" width="9.28515625" customWidth="1"/>
    <col min="11786" max="11786" width="8.140625" customWidth="1"/>
    <col min="12033" max="12033" width="29.85546875" customWidth="1"/>
    <col min="12034" max="12034" width="11.5703125" customWidth="1"/>
    <col min="12035" max="12035" width="7" customWidth="1"/>
    <col min="12036" max="12036" width="10.5703125" customWidth="1"/>
    <col min="12037" max="12037" width="9.7109375" customWidth="1"/>
    <col min="12038" max="12038" width="9.28515625" customWidth="1"/>
    <col min="12042" max="12042" width="8.140625" customWidth="1"/>
    <col min="12289" max="12289" width="29.85546875" customWidth="1"/>
    <col min="12290" max="12290" width="11.5703125" customWidth="1"/>
    <col min="12291" max="12291" width="7" customWidth="1"/>
    <col min="12292" max="12292" width="10.5703125" customWidth="1"/>
    <col min="12293" max="12293" width="9.7109375" customWidth="1"/>
    <col min="12294" max="12294" width="9.28515625" customWidth="1"/>
    <col min="12298" max="12298" width="8.140625" customWidth="1"/>
    <col min="12545" max="12545" width="29.85546875" customWidth="1"/>
    <col min="12546" max="12546" width="11.5703125" customWidth="1"/>
    <col min="12547" max="12547" width="7" customWidth="1"/>
    <col min="12548" max="12548" width="10.5703125" customWidth="1"/>
    <col min="12549" max="12549" width="9.7109375" customWidth="1"/>
    <col min="12550" max="12550" width="9.28515625" customWidth="1"/>
    <col min="12554" max="12554" width="8.140625" customWidth="1"/>
    <col min="12801" max="12801" width="29.85546875" customWidth="1"/>
    <col min="12802" max="12802" width="11.5703125" customWidth="1"/>
    <col min="12803" max="12803" width="7" customWidth="1"/>
    <col min="12804" max="12804" width="10.5703125" customWidth="1"/>
    <col min="12805" max="12805" width="9.7109375" customWidth="1"/>
    <col min="12806" max="12806" width="9.28515625" customWidth="1"/>
    <col min="12810" max="12810" width="8.140625" customWidth="1"/>
    <col min="13057" max="13057" width="29.85546875" customWidth="1"/>
    <col min="13058" max="13058" width="11.5703125" customWidth="1"/>
    <col min="13059" max="13059" width="7" customWidth="1"/>
    <col min="13060" max="13060" width="10.5703125" customWidth="1"/>
    <col min="13061" max="13061" width="9.7109375" customWidth="1"/>
    <col min="13062" max="13062" width="9.28515625" customWidth="1"/>
    <col min="13066" max="13066" width="8.140625" customWidth="1"/>
    <col min="13313" max="13313" width="29.85546875" customWidth="1"/>
    <col min="13314" max="13314" width="11.5703125" customWidth="1"/>
    <col min="13315" max="13315" width="7" customWidth="1"/>
    <col min="13316" max="13316" width="10.5703125" customWidth="1"/>
    <col min="13317" max="13317" width="9.7109375" customWidth="1"/>
    <col min="13318" max="13318" width="9.28515625" customWidth="1"/>
    <col min="13322" max="13322" width="8.140625" customWidth="1"/>
    <col min="13569" max="13569" width="29.85546875" customWidth="1"/>
    <col min="13570" max="13570" width="11.5703125" customWidth="1"/>
    <col min="13571" max="13571" width="7" customWidth="1"/>
    <col min="13572" max="13572" width="10.5703125" customWidth="1"/>
    <col min="13573" max="13573" width="9.7109375" customWidth="1"/>
    <col min="13574" max="13574" width="9.28515625" customWidth="1"/>
    <col min="13578" max="13578" width="8.140625" customWidth="1"/>
    <col min="13825" max="13825" width="29.85546875" customWidth="1"/>
    <col min="13826" max="13826" width="11.5703125" customWidth="1"/>
    <col min="13827" max="13827" width="7" customWidth="1"/>
    <col min="13828" max="13828" width="10.5703125" customWidth="1"/>
    <col min="13829" max="13829" width="9.7109375" customWidth="1"/>
    <col min="13830" max="13830" width="9.28515625" customWidth="1"/>
    <col min="13834" max="13834" width="8.140625" customWidth="1"/>
    <col min="14081" max="14081" width="29.85546875" customWidth="1"/>
    <col min="14082" max="14082" width="11.5703125" customWidth="1"/>
    <col min="14083" max="14083" width="7" customWidth="1"/>
    <col min="14084" max="14084" width="10.5703125" customWidth="1"/>
    <col min="14085" max="14085" width="9.7109375" customWidth="1"/>
    <col min="14086" max="14086" width="9.28515625" customWidth="1"/>
    <col min="14090" max="14090" width="8.140625" customWidth="1"/>
    <col min="14337" max="14337" width="29.85546875" customWidth="1"/>
    <col min="14338" max="14338" width="11.5703125" customWidth="1"/>
    <col min="14339" max="14339" width="7" customWidth="1"/>
    <col min="14340" max="14340" width="10.5703125" customWidth="1"/>
    <col min="14341" max="14341" width="9.7109375" customWidth="1"/>
    <col min="14342" max="14342" width="9.28515625" customWidth="1"/>
    <col min="14346" max="14346" width="8.140625" customWidth="1"/>
    <col min="14593" max="14593" width="29.85546875" customWidth="1"/>
    <col min="14594" max="14594" width="11.5703125" customWidth="1"/>
    <col min="14595" max="14595" width="7" customWidth="1"/>
    <col min="14596" max="14596" width="10.5703125" customWidth="1"/>
    <col min="14597" max="14597" width="9.7109375" customWidth="1"/>
    <col min="14598" max="14598" width="9.28515625" customWidth="1"/>
    <col min="14602" max="14602" width="8.140625" customWidth="1"/>
    <col min="14849" max="14849" width="29.85546875" customWidth="1"/>
    <col min="14850" max="14850" width="11.5703125" customWidth="1"/>
    <col min="14851" max="14851" width="7" customWidth="1"/>
    <col min="14852" max="14852" width="10.5703125" customWidth="1"/>
    <col min="14853" max="14853" width="9.7109375" customWidth="1"/>
    <col min="14854" max="14854" width="9.28515625" customWidth="1"/>
    <col min="14858" max="14858" width="8.140625" customWidth="1"/>
    <col min="15105" max="15105" width="29.85546875" customWidth="1"/>
    <col min="15106" max="15106" width="11.5703125" customWidth="1"/>
    <col min="15107" max="15107" width="7" customWidth="1"/>
    <col min="15108" max="15108" width="10.5703125" customWidth="1"/>
    <col min="15109" max="15109" width="9.7109375" customWidth="1"/>
    <col min="15110" max="15110" width="9.28515625" customWidth="1"/>
    <col min="15114" max="15114" width="8.140625" customWidth="1"/>
    <col min="15361" max="15361" width="29.85546875" customWidth="1"/>
    <col min="15362" max="15362" width="11.5703125" customWidth="1"/>
    <col min="15363" max="15363" width="7" customWidth="1"/>
    <col min="15364" max="15364" width="10.5703125" customWidth="1"/>
    <col min="15365" max="15365" width="9.7109375" customWidth="1"/>
    <col min="15366" max="15366" width="9.28515625" customWidth="1"/>
    <col min="15370" max="15370" width="8.140625" customWidth="1"/>
    <col min="15617" max="15617" width="29.85546875" customWidth="1"/>
    <col min="15618" max="15618" width="11.5703125" customWidth="1"/>
    <col min="15619" max="15619" width="7" customWidth="1"/>
    <col min="15620" max="15620" width="10.5703125" customWidth="1"/>
    <col min="15621" max="15621" width="9.7109375" customWidth="1"/>
    <col min="15622" max="15622" width="9.28515625" customWidth="1"/>
    <col min="15626" max="15626" width="8.140625" customWidth="1"/>
    <col min="15873" max="15873" width="29.85546875" customWidth="1"/>
    <col min="15874" max="15874" width="11.5703125" customWidth="1"/>
    <col min="15875" max="15875" width="7" customWidth="1"/>
    <col min="15876" max="15876" width="10.5703125" customWidth="1"/>
    <col min="15877" max="15877" width="9.7109375" customWidth="1"/>
    <col min="15878" max="15878" width="9.28515625" customWidth="1"/>
    <col min="15882" max="15882" width="8.140625" customWidth="1"/>
    <col min="16129" max="16129" width="29.85546875" customWidth="1"/>
    <col min="16130" max="16130" width="11.5703125" customWidth="1"/>
    <col min="16131" max="16131" width="7" customWidth="1"/>
    <col min="16132" max="16132" width="10.5703125" customWidth="1"/>
    <col min="16133" max="16133" width="9.7109375" customWidth="1"/>
    <col min="16134" max="16134" width="9.28515625" customWidth="1"/>
    <col min="16138" max="16138" width="8.140625" customWidth="1"/>
  </cols>
  <sheetData>
    <row r="1" spans="1:10" ht="12.75" customHeight="1" x14ac:dyDescent="0.2">
      <c r="A1" s="57" t="s">
        <v>0</v>
      </c>
      <c r="B1" s="1"/>
      <c r="C1" s="1" t="s">
        <v>1</v>
      </c>
      <c r="D1" s="58" t="s">
        <v>2</v>
      </c>
      <c r="E1" s="58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>
        <v>2025</v>
      </c>
    </row>
    <row r="2" spans="1:10" x14ac:dyDescent="0.2">
      <c r="A2" s="57"/>
      <c r="B2" s="3" t="s">
        <v>8</v>
      </c>
      <c r="C2" s="3"/>
      <c r="D2" s="58"/>
      <c r="E2" s="58"/>
      <c r="F2" s="4" t="s">
        <v>9</v>
      </c>
      <c r="G2" s="4" t="s">
        <v>10</v>
      </c>
      <c r="H2" s="4" t="s">
        <v>11</v>
      </c>
      <c r="I2" s="4" t="s">
        <v>11</v>
      </c>
      <c r="J2" s="5" t="s">
        <v>12</v>
      </c>
    </row>
    <row r="3" spans="1:10" x14ac:dyDescent="0.2">
      <c r="A3" s="6" t="s">
        <v>13</v>
      </c>
      <c r="B3" s="7">
        <v>8200</v>
      </c>
      <c r="C3" s="12">
        <f>+B3/800</f>
        <v>10.25</v>
      </c>
      <c r="D3" s="8">
        <v>10</v>
      </c>
      <c r="E3" s="59">
        <v>2</v>
      </c>
      <c r="F3" s="59">
        <v>2</v>
      </c>
      <c r="G3" s="59">
        <v>2</v>
      </c>
      <c r="H3" s="59">
        <v>2</v>
      </c>
      <c r="I3" s="9">
        <v>2</v>
      </c>
      <c r="J3" s="10">
        <f t="shared" ref="J3:J28" si="0">SUM(E3:I3)</f>
        <v>10</v>
      </c>
    </row>
    <row r="4" spans="1:10" x14ac:dyDescent="0.2">
      <c r="A4" s="6" t="s">
        <v>14</v>
      </c>
      <c r="B4" s="7">
        <v>2669</v>
      </c>
      <c r="C4" s="12">
        <f t="shared" ref="C4:C27" si="1">+B4/800</f>
        <v>3.3362500000000002</v>
      </c>
      <c r="D4" s="11">
        <v>1</v>
      </c>
      <c r="E4" s="59"/>
      <c r="F4" s="59"/>
      <c r="G4" s="59">
        <v>1</v>
      </c>
      <c r="H4" s="59"/>
      <c r="I4" s="59"/>
      <c r="J4" s="10">
        <f t="shared" si="0"/>
        <v>1</v>
      </c>
    </row>
    <row r="5" spans="1:10" x14ac:dyDescent="0.2">
      <c r="A5" s="6" t="s">
        <v>15</v>
      </c>
      <c r="B5" s="7">
        <v>2100</v>
      </c>
      <c r="C5" s="12">
        <f t="shared" si="1"/>
        <v>2.625</v>
      </c>
      <c r="D5" s="8">
        <v>3</v>
      </c>
      <c r="E5" s="59"/>
      <c r="F5" s="59">
        <v>1</v>
      </c>
      <c r="G5" s="59">
        <v>1</v>
      </c>
      <c r="H5" s="59"/>
      <c r="I5" s="9">
        <v>1</v>
      </c>
      <c r="J5" s="10">
        <f t="shared" si="0"/>
        <v>3</v>
      </c>
    </row>
    <row r="6" spans="1:10" x14ac:dyDescent="0.2">
      <c r="A6" s="6" t="s">
        <v>16</v>
      </c>
      <c r="B6" s="7">
        <v>3650</v>
      </c>
      <c r="C6" s="12">
        <f t="shared" si="1"/>
        <v>4.5625</v>
      </c>
      <c r="D6" s="8">
        <v>5</v>
      </c>
      <c r="E6" s="59">
        <v>1</v>
      </c>
      <c r="F6" s="59">
        <v>1</v>
      </c>
      <c r="G6" s="59">
        <v>1</v>
      </c>
      <c r="H6" s="59">
        <v>1</v>
      </c>
      <c r="I6" s="9">
        <v>1</v>
      </c>
      <c r="J6" s="10">
        <f t="shared" si="0"/>
        <v>5</v>
      </c>
    </row>
    <row r="7" spans="1:10" x14ac:dyDescent="0.2">
      <c r="A7" s="6" t="s">
        <v>17</v>
      </c>
      <c r="B7" s="7">
        <v>4600</v>
      </c>
      <c r="C7" s="12">
        <f t="shared" si="1"/>
        <v>5.75</v>
      </c>
      <c r="D7" s="8">
        <v>5</v>
      </c>
      <c r="E7" s="59">
        <v>1</v>
      </c>
      <c r="F7" s="59">
        <v>1</v>
      </c>
      <c r="G7" s="59">
        <v>1</v>
      </c>
      <c r="H7" s="59">
        <v>1</v>
      </c>
      <c r="I7" s="59">
        <v>1</v>
      </c>
      <c r="J7" s="10">
        <f t="shared" si="0"/>
        <v>5</v>
      </c>
    </row>
    <row r="8" spans="1:10" x14ac:dyDescent="0.2">
      <c r="A8" s="6" t="s">
        <v>18</v>
      </c>
      <c r="B8" s="7">
        <f>285+401+388</f>
        <v>1074</v>
      </c>
      <c r="C8" s="12">
        <f t="shared" si="1"/>
        <v>1.3425</v>
      </c>
      <c r="D8" s="8">
        <v>1</v>
      </c>
      <c r="E8" s="59"/>
      <c r="F8" s="59">
        <v>1</v>
      </c>
      <c r="G8" s="59"/>
      <c r="H8" s="59"/>
      <c r="I8" s="59"/>
      <c r="J8" s="10">
        <f t="shared" si="0"/>
        <v>1</v>
      </c>
    </row>
    <row r="9" spans="1:10" x14ac:dyDescent="0.2">
      <c r="A9" s="6" t="s">
        <v>19</v>
      </c>
      <c r="B9" s="7">
        <f>200+300+155+150+200+393+75+75</f>
        <v>1548</v>
      </c>
      <c r="C9" s="12">
        <f t="shared" si="1"/>
        <v>1.9350000000000001</v>
      </c>
      <c r="D9" s="8">
        <v>2</v>
      </c>
      <c r="E9" s="60"/>
      <c r="F9" s="59"/>
      <c r="G9" s="59">
        <v>1</v>
      </c>
      <c r="H9" s="60"/>
      <c r="I9" s="59">
        <v>1</v>
      </c>
      <c r="J9" s="10">
        <f t="shared" si="0"/>
        <v>2</v>
      </c>
    </row>
    <row r="10" spans="1:10" x14ac:dyDescent="0.2">
      <c r="A10" s="6" t="s">
        <v>20</v>
      </c>
      <c r="B10" s="7">
        <v>1098.9000000000001</v>
      </c>
      <c r="C10" s="12">
        <f t="shared" si="1"/>
        <v>1.3736250000000001</v>
      </c>
      <c r="D10" s="11">
        <v>1</v>
      </c>
      <c r="E10" s="59"/>
      <c r="F10" s="59">
        <v>1</v>
      </c>
      <c r="G10" s="59"/>
      <c r="H10" s="59"/>
      <c r="I10" s="59"/>
      <c r="J10" s="10">
        <f t="shared" si="0"/>
        <v>1</v>
      </c>
    </row>
    <row r="11" spans="1:10" x14ac:dyDescent="0.2">
      <c r="A11" s="6" t="s">
        <v>21</v>
      </c>
      <c r="B11" s="7">
        <v>1270</v>
      </c>
      <c r="C11" s="12">
        <f t="shared" si="1"/>
        <v>1.5874999999999999</v>
      </c>
      <c r="D11" s="8">
        <v>1</v>
      </c>
      <c r="E11" s="59"/>
      <c r="F11" s="59"/>
      <c r="G11" s="59"/>
      <c r="H11" s="59"/>
      <c r="I11" s="9">
        <v>1</v>
      </c>
      <c r="J11" s="10">
        <f t="shared" si="0"/>
        <v>1</v>
      </c>
    </row>
    <row r="12" spans="1:10" x14ac:dyDescent="0.2">
      <c r="A12" s="6" t="s">
        <v>22</v>
      </c>
      <c r="B12" s="7">
        <f>26+196+15+188+10+410+360+170+1600</f>
        <v>2975</v>
      </c>
      <c r="C12" s="12">
        <f t="shared" si="1"/>
        <v>3.71875</v>
      </c>
      <c r="D12" s="8">
        <v>3</v>
      </c>
      <c r="E12" s="59">
        <v>1</v>
      </c>
      <c r="F12" s="59"/>
      <c r="G12" s="59">
        <v>1</v>
      </c>
      <c r="H12" s="59">
        <v>1</v>
      </c>
      <c r="I12" s="59"/>
      <c r="J12" s="10">
        <f t="shared" si="0"/>
        <v>3</v>
      </c>
    </row>
    <row r="13" spans="1:10" x14ac:dyDescent="0.2">
      <c r="A13" s="6" t="s">
        <v>23</v>
      </c>
      <c r="B13" s="7">
        <v>2077</v>
      </c>
      <c r="C13" s="12">
        <f t="shared" si="1"/>
        <v>2.5962499999999999</v>
      </c>
      <c r="D13" s="8">
        <v>2</v>
      </c>
      <c r="E13" s="59"/>
      <c r="F13" s="59">
        <v>1</v>
      </c>
      <c r="G13" s="59">
        <v>1</v>
      </c>
      <c r="H13" s="59"/>
      <c r="I13" s="59"/>
      <c r="J13" s="10">
        <f t="shared" si="0"/>
        <v>2</v>
      </c>
    </row>
    <row r="14" spans="1:10" x14ac:dyDescent="0.2">
      <c r="A14" s="6" t="s">
        <v>24</v>
      </c>
      <c r="B14" s="7">
        <v>3998</v>
      </c>
      <c r="C14" s="12">
        <f t="shared" si="1"/>
        <v>4.9974999999999996</v>
      </c>
      <c r="D14" s="8">
        <v>4</v>
      </c>
      <c r="E14" s="59">
        <v>1</v>
      </c>
      <c r="F14" s="59">
        <v>1</v>
      </c>
      <c r="G14" s="59"/>
      <c r="H14" s="59">
        <v>1</v>
      </c>
      <c r="I14" s="59">
        <v>1</v>
      </c>
      <c r="J14" s="10">
        <f t="shared" si="0"/>
        <v>4</v>
      </c>
    </row>
    <row r="15" spans="1:10" x14ac:dyDescent="0.2">
      <c r="A15" s="6" t="s">
        <v>25</v>
      </c>
      <c r="B15" s="7">
        <f>1770</f>
        <v>1770</v>
      </c>
      <c r="C15" s="12">
        <f t="shared" si="1"/>
        <v>2.2124999999999999</v>
      </c>
      <c r="D15" s="8">
        <v>2</v>
      </c>
      <c r="E15" s="59"/>
      <c r="F15" s="59">
        <v>1</v>
      </c>
      <c r="G15" s="59"/>
      <c r="H15" s="59"/>
      <c r="I15" s="59">
        <v>1</v>
      </c>
      <c r="J15" s="10">
        <f t="shared" si="0"/>
        <v>2</v>
      </c>
    </row>
    <row r="16" spans="1:10" x14ac:dyDescent="0.2">
      <c r="A16" s="6" t="s">
        <v>26</v>
      </c>
      <c r="B16" s="7">
        <v>3600</v>
      </c>
      <c r="C16" s="12">
        <f t="shared" si="1"/>
        <v>4.5</v>
      </c>
      <c r="D16" s="11">
        <v>2</v>
      </c>
      <c r="E16" s="59">
        <v>1</v>
      </c>
      <c r="F16" s="59"/>
      <c r="G16" s="59"/>
      <c r="H16" s="59">
        <v>1</v>
      </c>
      <c r="I16" s="59"/>
      <c r="J16" s="10">
        <f t="shared" si="0"/>
        <v>2</v>
      </c>
    </row>
    <row r="17" spans="1:10" x14ac:dyDescent="0.2">
      <c r="A17" s="6" t="s">
        <v>27</v>
      </c>
      <c r="B17" s="7">
        <v>5890</v>
      </c>
      <c r="C17" s="12">
        <f t="shared" si="1"/>
        <v>7.3624999999999998</v>
      </c>
      <c r="D17" s="11">
        <v>5</v>
      </c>
      <c r="E17" s="59">
        <v>1</v>
      </c>
      <c r="F17" s="59">
        <v>1</v>
      </c>
      <c r="G17" s="59">
        <v>1</v>
      </c>
      <c r="H17" s="59">
        <v>1</v>
      </c>
      <c r="I17" s="59">
        <v>1</v>
      </c>
      <c r="J17" s="10">
        <f t="shared" si="0"/>
        <v>5</v>
      </c>
    </row>
    <row r="18" spans="1:10" x14ac:dyDescent="0.2">
      <c r="A18" s="6" t="s">
        <v>28</v>
      </c>
      <c r="B18" s="7">
        <v>13250.2</v>
      </c>
      <c r="C18" s="12">
        <f t="shared" si="1"/>
        <v>16.562750000000001</v>
      </c>
      <c r="D18" s="11">
        <v>5</v>
      </c>
      <c r="E18" s="59">
        <v>1</v>
      </c>
      <c r="F18" s="59">
        <v>1</v>
      </c>
      <c r="G18" s="59">
        <v>1</v>
      </c>
      <c r="H18" s="59">
        <v>1</v>
      </c>
      <c r="I18" s="59">
        <v>1</v>
      </c>
      <c r="J18" s="10">
        <f t="shared" si="0"/>
        <v>5</v>
      </c>
    </row>
    <row r="19" spans="1:10" x14ac:dyDescent="0.2">
      <c r="A19" s="6" t="s">
        <v>29</v>
      </c>
      <c r="B19" s="7">
        <v>4077.1</v>
      </c>
      <c r="C19" s="12">
        <f t="shared" si="1"/>
        <v>5.0963750000000001</v>
      </c>
      <c r="D19" s="8">
        <v>2</v>
      </c>
      <c r="E19" s="59">
        <v>1</v>
      </c>
      <c r="F19" s="59"/>
      <c r="G19" s="59"/>
      <c r="H19" s="59">
        <v>1</v>
      </c>
      <c r="I19" s="59"/>
      <c r="J19" s="10">
        <f t="shared" si="0"/>
        <v>2</v>
      </c>
    </row>
    <row r="20" spans="1:10" x14ac:dyDescent="0.2">
      <c r="A20" s="6" t="s">
        <v>30</v>
      </c>
      <c r="B20" s="7">
        <v>1885.6</v>
      </c>
      <c r="C20" s="12">
        <f t="shared" si="1"/>
        <v>2.3569999999999998</v>
      </c>
      <c r="D20" s="8">
        <v>1</v>
      </c>
      <c r="E20" s="59"/>
      <c r="F20" s="59"/>
      <c r="G20" s="59"/>
      <c r="H20" s="59"/>
      <c r="I20" s="59">
        <v>1</v>
      </c>
      <c r="J20" s="10">
        <f t="shared" si="0"/>
        <v>1</v>
      </c>
    </row>
    <row r="21" spans="1:10" x14ac:dyDescent="0.2">
      <c r="A21" s="6" t="s">
        <v>31</v>
      </c>
      <c r="B21" s="7">
        <f>195+137+73+74+152+238+113+55+107+1150</f>
        <v>2294</v>
      </c>
      <c r="C21" s="12">
        <f t="shared" si="1"/>
        <v>2.8675000000000002</v>
      </c>
      <c r="D21" s="8">
        <v>3</v>
      </c>
      <c r="E21" s="59"/>
      <c r="F21" s="59">
        <v>1</v>
      </c>
      <c r="G21" s="59">
        <v>1</v>
      </c>
      <c r="H21" s="59">
        <v>1</v>
      </c>
      <c r="I21" s="59"/>
      <c r="J21" s="10">
        <f t="shared" si="0"/>
        <v>3</v>
      </c>
    </row>
    <row r="22" spans="1:10" x14ac:dyDescent="0.2">
      <c r="A22" s="6" t="s">
        <v>32</v>
      </c>
      <c r="B22" s="7">
        <v>2100</v>
      </c>
      <c r="C22" s="12">
        <f t="shared" si="1"/>
        <v>2.625</v>
      </c>
      <c r="D22" s="8">
        <v>2</v>
      </c>
      <c r="E22" s="59"/>
      <c r="F22" s="59">
        <v>1</v>
      </c>
      <c r="G22" s="59">
        <v>1</v>
      </c>
      <c r="H22" s="59"/>
      <c r="I22" s="59"/>
      <c r="J22" s="10">
        <f t="shared" si="0"/>
        <v>2</v>
      </c>
    </row>
    <row r="23" spans="1:10" x14ac:dyDescent="0.2">
      <c r="A23" s="6" t="s">
        <v>33</v>
      </c>
      <c r="B23" s="7">
        <f>3221+382</f>
        <v>3603</v>
      </c>
      <c r="C23" s="12">
        <f t="shared" si="1"/>
        <v>4.5037500000000001</v>
      </c>
      <c r="D23" s="11">
        <v>2</v>
      </c>
      <c r="E23" s="59">
        <v>1</v>
      </c>
      <c r="F23" s="59"/>
      <c r="G23" s="59"/>
      <c r="H23" s="59">
        <v>1</v>
      </c>
      <c r="I23" s="59"/>
      <c r="J23" s="10">
        <f t="shared" si="0"/>
        <v>2</v>
      </c>
    </row>
    <row r="24" spans="1:10" x14ac:dyDescent="0.2">
      <c r="A24" s="6" t="s">
        <v>34</v>
      </c>
      <c r="B24" s="7">
        <v>1952</v>
      </c>
      <c r="C24" s="12">
        <f t="shared" si="1"/>
        <v>2.44</v>
      </c>
      <c r="D24" s="11">
        <v>2</v>
      </c>
      <c r="E24" s="59">
        <v>1</v>
      </c>
      <c r="F24" s="59"/>
      <c r="G24" s="59"/>
      <c r="H24" s="59">
        <v>1</v>
      </c>
      <c r="I24" s="59"/>
      <c r="J24" s="10">
        <f t="shared" si="0"/>
        <v>2</v>
      </c>
    </row>
    <row r="25" spans="1:10" x14ac:dyDescent="0.2">
      <c r="A25" s="13" t="s">
        <v>35</v>
      </c>
      <c r="B25" s="7">
        <v>2050</v>
      </c>
      <c r="C25" s="12">
        <f t="shared" si="1"/>
        <v>2.5625</v>
      </c>
      <c r="D25" s="14">
        <v>2</v>
      </c>
      <c r="E25" s="61">
        <v>1</v>
      </c>
      <c r="F25" s="61"/>
      <c r="G25" s="61"/>
      <c r="H25" s="61">
        <v>1</v>
      </c>
      <c r="I25" s="61"/>
      <c r="J25" s="10">
        <f t="shared" si="0"/>
        <v>2</v>
      </c>
    </row>
    <row r="26" spans="1:10" x14ac:dyDescent="0.2">
      <c r="A26" s="15" t="s">
        <v>36</v>
      </c>
      <c r="B26" s="7">
        <f>1874+160.8</f>
        <v>2034.8</v>
      </c>
      <c r="C26" s="12">
        <f t="shared" si="1"/>
        <v>2.5434999999999999</v>
      </c>
      <c r="D26" s="17">
        <v>3</v>
      </c>
      <c r="E26" s="62">
        <v>1</v>
      </c>
      <c r="F26" s="62"/>
      <c r="G26" s="62"/>
      <c r="H26" s="62">
        <v>1</v>
      </c>
      <c r="I26" s="62">
        <v>1</v>
      </c>
      <c r="J26" s="10">
        <f t="shared" si="0"/>
        <v>3</v>
      </c>
    </row>
    <row r="27" spans="1:10" x14ac:dyDescent="0.2">
      <c r="A27" s="15" t="s">
        <v>37</v>
      </c>
      <c r="B27" s="7">
        <v>3182</v>
      </c>
      <c r="C27" s="12">
        <f t="shared" si="1"/>
        <v>3.9775</v>
      </c>
      <c r="D27" s="19">
        <v>1</v>
      </c>
      <c r="E27" s="62"/>
      <c r="F27" s="62"/>
      <c r="G27" s="62">
        <v>1</v>
      </c>
      <c r="H27" s="62"/>
      <c r="I27" s="62"/>
      <c r="J27" s="10">
        <f t="shared" si="0"/>
        <v>1</v>
      </c>
    </row>
    <row r="28" spans="1:10" x14ac:dyDescent="0.2">
      <c r="A28" s="15" t="s">
        <v>38</v>
      </c>
      <c r="B28" s="16"/>
      <c r="C28" s="16"/>
      <c r="D28" s="20">
        <v>33</v>
      </c>
      <c r="E28" s="62">
        <v>9</v>
      </c>
      <c r="F28" s="62">
        <v>7</v>
      </c>
      <c r="G28" s="62">
        <v>7</v>
      </c>
      <c r="H28" s="62">
        <v>5</v>
      </c>
      <c r="I28" s="62">
        <v>5</v>
      </c>
      <c r="J28" s="10">
        <f t="shared" si="0"/>
        <v>33</v>
      </c>
    </row>
    <row r="29" spans="1:10" x14ac:dyDescent="0.2">
      <c r="A29" s="13" t="s">
        <v>39</v>
      </c>
      <c r="B29" s="21">
        <f>SUM(B3:B28)</f>
        <v>82948.600000000006</v>
      </c>
      <c r="C29" s="21">
        <f>SUM(C3:C27)</f>
        <v>103.68575</v>
      </c>
      <c r="D29" s="22">
        <f>SUM(D3:D27)</f>
        <v>70</v>
      </c>
      <c r="E29" s="23">
        <f t="shared" ref="E29:J29" si="2">SUM(E3:E28)</f>
        <v>23</v>
      </c>
      <c r="F29" s="23">
        <f t="shared" si="2"/>
        <v>21</v>
      </c>
      <c r="G29" s="23">
        <f t="shared" si="2"/>
        <v>21</v>
      </c>
      <c r="H29" s="23">
        <f t="shared" si="2"/>
        <v>20</v>
      </c>
      <c r="I29" s="23">
        <f t="shared" si="2"/>
        <v>18</v>
      </c>
      <c r="J29" s="10">
        <f t="shared" si="2"/>
        <v>103</v>
      </c>
    </row>
    <row r="30" spans="1:10" x14ac:dyDescent="0.2">
      <c r="A30" s="24" t="s">
        <v>40</v>
      </c>
      <c r="B30" s="24"/>
      <c r="C30" s="24"/>
      <c r="D30" s="25">
        <f>SUM(E30:I30)</f>
        <v>103</v>
      </c>
      <c r="E30" s="26">
        <f>+F34</f>
        <v>22.66</v>
      </c>
      <c r="F30" s="26">
        <f>+F35</f>
        <v>20.6</v>
      </c>
      <c r="G30" s="26">
        <f>+F36</f>
        <v>20.6</v>
      </c>
      <c r="H30" s="26">
        <f>+F37</f>
        <v>19.57</v>
      </c>
      <c r="I30" s="26">
        <f>+F38</f>
        <v>19.57</v>
      </c>
    </row>
    <row r="31" spans="1:10" x14ac:dyDescent="0.2">
      <c r="A31" s="21" t="s">
        <v>41</v>
      </c>
      <c r="D31">
        <f>+D29</f>
        <v>70</v>
      </c>
      <c r="E31" s="27">
        <f>+$D$31*D34</f>
        <v>15.4</v>
      </c>
      <c r="F31" s="27">
        <f>+$D$31*D35</f>
        <v>14</v>
      </c>
      <c r="G31" s="27">
        <f>+$D$31*D36</f>
        <v>14</v>
      </c>
      <c r="H31" s="27">
        <f>+$D$31*D37</f>
        <v>13.3</v>
      </c>
      <c r="I31" s="27">
        <f>+$D$31*D38</f>
        <v>13.3</v>
      </c>
    </row>
    <row r="32" spans="1:10" ht="13.5" thickBot="1" x14ac:dyDescent="0.25"/>
    <row r="33" spans="1:19" ht="15.75" x14ac:dyDescent="0.25">
      <c r="A33" s="28" t="s">
        <v>42</v>
      </c>
      <c r="B33" s="29"/>
      <c r="C33" s="29"/>
      <c r="D33" s="30"/>
      <c r="E33" s="31" t="s">
        <v>43</v>
      </c>
      <c r="F33" s="31" t="s">
        <v>44</v>
      </c>
      <c r="G33" s="31" t="s">
        <v>45</v>
      </c>
      <c r="H33" s="32"/>
      <c r="L33" s="28" t="s">
        <v>42</v>
      </c>
      <c r="M33" s="29"/>
      <c r="N33" s="29"/>
      <c r="O33" s="48"/>
      <c r="P33" s="29" t="s">
        <v>43</v>
      </c>
      <c r="Q33" s="29" t="s">
        <v>44</v>
      </c>
      <c r="R33" s="29" t="s">
        <v>45</v>
      </c>
      <c r="S33" s="49"/>
    </row>
    <row r="34" spans="1:19" ht="15.75" x14ac:dyDescent="0.25">
      <c r="A34" s="33" t="s">
        <v>46</v>
      </c>
      <c r="B34" s="34"/>
      <c r="C34" s="34"/>
      <c r="D34" s="35">
        <v>0.22</v>
      </c>
      <c r="E34" s="34">
        <v>22</v>
      </c>
      <c r="F34" s="27">
        <f>+$E$39/100*E34</f>
        <v>22.66</v>
      </c>
      <c r="G34" s="27">
        <f>+F34*5</f>
        <v>113.3</v>
      </c>
      <c r="H34" s="36"/>
      <c r="L34" s="33" t="s">
        <v>46</v>
      </c>
      <c r="M34" s="34"/>
      <c r="N34" s="34"/>
      <c r="O34" s="50">
        <v>0.22</v>
      </c>
      <c r="P34" s="34">
        <v>22</v>
      </c>
      <c r="Q34" s="51">
        <f>+$E$39/100*P34</f>
        <v>22.66</v>
      </c>
      <c r="R34" s="51">
        <f>+Q34*5</f>
        <v>113.3</v>
      </c>
      <c r="S34" s="36"/>
    </row>
    <row r="35" spans="1:19" ht="15.75" x14ac:dyDescent="0.25">
      <c r="A35" s="33" t="s">
        <v>47</v>
      </c>
      <c r="B35" s="34"/>
      <c r="C35" s="34"/>
      <c r="D35" s="35">
        <v>0.2</v>
      </c>
      <c r="E35" s="34">
        <v>20</v>
      </c>
      <c r="F35" s="27">
        <f>+$E$39/100*E35</f>
        <v>20.6</v>
      </c>
      <c r="G35" s="27">
        <f>+F35*5</f>
        <v>103</v>
      </c>
      <c r="H35" s="37"/>
      <c r="J35" s="34"/>
      <c r="L35" s="33" t="s">
        <v>47</v>
      </c>
      <c r="M35" s="34"/>
      <c r="N35" s="34"/>
      <c r="O35" s="50">
        <v>0.2</v>
      </c>
      <c r="P35" s="34">
        <v>20</v>
      </c>
      <c r="Q35" s="51">
        <f>+$E$39/100*P35</f>
        <v>20.6</v>
      </c>
      <c r="R35" s="51">
        <f>+Q35*5</f>
        <v>103</v>
      </c>
      <c r="S35" s="52"/>
    </row>
    <row r="36" spans="1:19" ht="15.75" x14ac:dyDescent="0.25">
      <c r="A36" s="33" t="s">
        <v>48</v>
      </c>
      <c r="B36" s="34"/>
      <c r="C36" s="34"/>
      <c r="D36" s="35">
        <v>0.2</v>
      </c>
      <c r="E36" s="34">
        <v>20</v>
      </c>
      <c r="F36" s="27">
        <f>+$E$39/100*E36</f>
        <v>20.6</v>
      </c>
      <c r="G36" s="27">
        <f>+F36*5</f>
        <v>103</v>
      </c>
      <c r="H36" s="37"/>
      <c r="I36" s="34"/>
      <c r="L36" s="33" t="s">
        <v>48</v>
      </c>
      <c r="M36" s="34"/>
      <c r="N36" s="34"/>
      <c r="O36" s="50">
        <v>0.2</v>
      </c>
      <c r="P36" s="34">
        <v>20</v>
      </c>
      <c r="Q36" s="51">
        <f>+$E$39/100*P36</f>
        <v>20.6</v>
      </c>
      <c r="R36" s="51">
        <f>+Q36*5</f>
        <v>103</v>
      </c>
      <c r="S36" s="52"/>
    </row>
    <row r="37" spans="1:19" ht="15.75" x14ac:dyDescent="0.25">
      <c r="A37" s="33" t="s">
        <v>49</v>
      </c>
      <c r="B37" s="34"/>
      <c r="C37" s="34"/>
      <c r="D37" s="35">
        <v>0.19</v>
      </c>
      <c r="E37" s="34">
        <v>19</v>
      </c>
      <c r="F37" s="27">
        <f>+$E$39/100*E37</f>
        <v>19.57</v>
      </c>
      <c r="G37" s="27">
        <f>+F37*5</f>
        <v>97.85</v>
      </c>
      <c r="H37" s="37"/>
      <c r="L37" s="33" t="s">
        <v>49</v>
      </c>
      <c r="M37" s="34"/>
      <c r="N37" s="34"/>
      <c r="O37" s="50">
        <v>0.19</v>
      </c>
      <c r="P37" s="34">
        <v>19</v>
      </c>
      <c r="Q37" s="51">
        <f>+$E$39/100*P37</f>
        <v>19.57</v>
      </c>
      <c r="R37" s="51">
        <f>+Q37*5</f>
        <v>97.85</v>
      </c>
      <c r="S37" s="52"/>
    </row>
    <row r="38" spans="1:19" ht="16.5" thickBot="1" x14ac:dyDescent="0.3">
      <c r="A38" s="38" t="s">
        <v>50</v>
      </c>
      <c r="B38" s="39"/>
      <c r="C38" s="39"/>
      <c r="D38" s="40">
        <v>0.19</v>
      </c>
      <c r="E38" s="41">
        <v>19</v>
      </c>
      <c r="F38" s="42">
        <f>+$E$39/100*E38</f>
        <v>19.57</v>
      </c>
      <c r="G38" s="42">
        <f>+F38*5</f>
        <v>97.85</v>
      </c>
      <c r="H38" s="43"/>
      <c r="L38" s="38" t="s">
        <v>52</v>
      </c>
      <c r="M38" s="39"/>
      <c r="N38" s="39"/>
      <c r="O38" s="53">
        <v>0.19</v>
      </c>
      <c r="P38" s="41">
        <v>19</v>
      </c>
      <c r="Q38" s="54">
        <f>+$E$39/100*P38</f>
        <v>19.57</v>
      </c>
      <c r="R38" s="54">
        <f>+Q38*5</f>
        <v>97.85</v>
      </c>
      <c r="S38" s="43"/>
    </row>
    <row r="39" spans="1:19" ht="15.75" x14ac:dyDescent="0.25">
      <c r="A39" s="34"/>
      <c r="B39" s="34"/>
      <c r="C39" s="34"/>
      <c r="D39" s="27"/>
      <c r="E39" s="44">
        <v>103</v>
      </c>
      <c r="F39">
        <f>SUM(F34:F38)</f>
        <v>103</v>
      </c>
      <c r="G39">
        <f>SUM(G34:G38)</f>
        <v>515</v>
      </c>
      <c r="H39" s="44"/>
      <c r="L39" s="15"/>
      <c r="M39" s="15"/>
      <c r="N39" s="15"/>
      <c r="O39" s="55"/>
      <c r="P39" s="34">
        <f>SUM(P34:P38)</f>
        <v>100</v>
      </c>
      <c r="Q39" s="55">
        <f>SUM(Q34:Q38)</f>
        <v>103</v>
      </c>
      <c r="R39" s="55">
        <f>SUM(R34:R38)</f>
        <v>515</v>
      </c>
      <c r="S39" s="55"/>
    </row>
    <row r="40" spans="1:19" x14ac:dyDescent="0.2">
      <c r="A40" s="15"/>
      <c r="B40" s="15"/>
      <c r="C40" s="15"/>
      <c r="E40" t="str">
        <f>+E1</f>
        <v xml:space="preserve">Kalv </v>
      </c>
      <c r="F40" t="str">
        <f>+F1</f>
        <v>1 ½ år,</v>
      </c>
      <c r="G40" t="str">
        <f>+G1</f>
        <v xml:space="preserve">1 ½ år gamle </v>
      </c>
      <c r="H40" t="str">
        <f>+H1</f>
        <v>Eldre hodyr</v>
      </c>
      <c r="I40" t="str">
        <f>+I1</f>
        <v>Eldre hanndyr</v>
      </c>
    </row>
    <row r="41" spans="1:19" x14ac:dyDescent="0.2">
      <c r="B41" s="45">
        <v>2016</v>
      </c>
      <c r="C41" s="45"/>
      <c r="D41" s="45"/>
      <c r="E41" s="46"/>
      <c r="F41" s="46"/>
      <c r="G41" s="46"/>
      <c r="H41" s="46"/>
      <c r="I41" s="46"/>
      <c r="J41" s="46">
        <f>SUM(E41:I41)</f>
        <v>0</v>
      </c>
    </row>
    <row r="42" spans="1:19" x14ac:dyDescent="0.2">
      <c r="B42" s="45">
        <v>2017</v>
      </c>
      <c r="C42" s="45"/>
      <c r="D42" s="45"/>
      <c r="E42" s="46"/>
      <c r="F42" s="46"/>
      <c r="G42" s="46"/>
      <c r="H42" s="46"/>
      <c r="I42" s="46"/>
      <c r="J42" s="46">
        <f>SUM(E42:I42)</f>
        <v>0</v>
      </c>
    </row>
    <row r="43" spans="1:19" x14ac:dyDescent="0.2">
      <c r="B43" s="45">
        <v>2018</v>
      </c>
      <c r="C43" s="45"/>
      <c r="D43" s="45"/>
      <c r="E43" s="46"/>
      <c r="F43" s="46"/>
      <c r="G43" s="46"/>
      <c r="H43" s="46"/>
      <c r="I43" s="46"/>
      <c r="J43" s="46">
        <f>SUM(E43:I43)</f>
        <v>0</v>
      </c>
    </row>
    <row r="44" spans="1:19" x14ac:dyDescent="0.2">
      <c r="B44" s="45">
        <v>2019</v>
      </c>
      <c r="C44" s="45"/>
      <c r="D44" s="45"/>
      <c r="E44" s="46"/>
      <c r="F44" s="46"/>
      <c r="G44" s="46"/>
      <c r="H44" s="46"/>
      <c r="I44" s="46"/>
      <c r="J44" s="46">
        <f>SUM(E44:I44)</f>
        <v>0</v>
      </c>
    </row>
    <row r="45" spans="1:19" x14ac:dyDescent="0.2">
      <c r="B45" s="45">
        <v>2020</v>
      </c>
      <c r="C45" s="45"/>
      <c r="D45" s="45"/>
      <c r="E45" s="45"/>
      <c r="F45" s="45"/>
      <c r="G45" s="45"/>
      <c r="H45" s="45"/>
      <c r="I45" s="45"/>
      <c r="J45" s="45"/>
    </row>
    <row r="46" spans="1:19" x14ac:dyDescent="0.2">
      <c r="B46" s="45"/>
      <c r="C46" s="45"/>
      <c r="D46" s="45"/>
      <c r="E46" s="45">
        <f t="shared" ref="E46:J46" si="3">SUM(E41:E45)</f>
        <v>0</v>
      </c>
      <c r="F46" s="45">
        <f t="shared" si="3"/>
        <v>0</v>
      </c>
      <c r="G46" s="45">
        <f t="shared" si="3"/>
        <v>0</v>
      </c>
      <c r="H46" s="45">
        <f t="shared" si="3"/>
        <v>0</v>
      </c>
      <c r="I46" s="45">
        <f t="shared" si="3"/>
        <v>0</v>
      </c>
      <c r="J46" s="45">
        <f t="shared" si="3"/>
        <v>0</v>
      </c>
    </row>
    <row r="47" spans="1:19" x14ac:dyDescent="0.2">
      <c r="B47" s="45" t="s">
        <v>51</v>
      </c>
      <c r="C47" s="45"/>
      <c r="D47" s="45"/>
      <c r="E47" s="47" t="e">
        <f>+E46/$J$46</f>
        <v>#DIV/0!</v>
      </c>
      <c r="F47" s="47" t="e">
        <f>+F46/$J$46</f>
        <v>#DIV/0!</v>
      </c>
      <c r="G47" s="47" t="e">
        <f>+G46/$J$46</f>
        <v>#DIV/0!</v>
      </c>
      <c r="H47" s="47" t="e">
        <f>+H46/$J$46</f>
        <v>#DIV/0!</v>
      </c>
      <c r="I47" s="47" t="e">
        <f>+I46/$J$46</f>
        <v>#DIV/0!</v>
      </c>
      <c r="J47" s="45"/>
    </row>
  </sheetData>
  <sheetProtection selectLockedCells="1" selectUnlockedCells="1"/>
  <mergeCells count="3">
    <mergeCell ref="A1:A2"/>
    <mergeCell ref="D1:D2"/>
    <mergeCell ref="E1:E2"/>
  </mergeCells>
  <pageMargins left="0.78749999999999998" right="0.78749999999999998" top="0.98402777777777772" bottom="0.98402777777777772" header="0.51180555555555551" footer="0.51180555555555551"/>
  <pageSetup paperSize="9" scale="59" firstPageNumber="0"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cp:lastPrinted>2021-02-25T13:33:16Z</cp:lastPrinted>
  <dcterms:created xsi:type="dcterms:W3CDTF">2021-02-18T12:24:20Z</dcterms:created>
  <dcterms:modified xsi:type="dcterms:W3CDTF">2021-03-06T09:26:37Z</dcterms:modified>
</cp:coreProperties>
</file>