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åre orsvik\Documents\Sund hjortevald\2016\"/>
    </mc:Choice>
  </mc:AlternateContent>
  <bookViews>
    <workbookView xWindow="0" yWindow="0" windowWidth="28800" windowHeight="11610"/>
  </bookViews>
  <sheets>
    <sheet name="2016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G38" i="1" s="1"/>
  <c r="G37" i="1"/>
  <c r="F37" i="1"/>
  <c r="F36" i="1"/>
  <c r="G30" i="1" s="1"/>
  <c r="F35" i="1"/>
  <c r="G35" i="1" s="1"/>
  <c r="F34" i="1"/>
  <c r="F39" i="1" s="1"/>
  <c r="I30" i="1"/>
  <c r="H30" i="1"/>
  <c r="E30" i="1"/>
  <c r="I29" i="1"/>
  <c r="H29" i="1"/>
  <c r="G29" i="1"/>
  <c r="F29" i="1"/>
  <c r="E29" i="1"/>
  <c r="D29" i="1"/>
  <c r="D31" i="1" s="1"/>
  <c r="C29" i="1"/>
  <c r="J28" i="1"/>
  <c r="J27" i="1"/>
  <c r="J26" i="1"/>
  <c r="J25" i="1"/>
  <c r="B25" i="1"/>
  <c r="J24" i="1"/>
  <c r="J23" i="1"/>
  <c r="B23" i="1"/>
  <c r="B29" i="1" s="1"/>
  <c r="J22" i="1"/>
  <c r="J21" i="1"/>
  <c r="B21" i="1"/>
  <c r="J20" i="1"/>
  <c r="J19" i="1"/>
  <c r="J18" i="1"/>
  <c r="J17" i="1"/>
  <c r="J16" i="1"/>
  <c r="J15" i="1"/>
  <c r="J14" i="1"/>
  <c r="J13" i="1"/>
  <c r="J12" i="1"/>
  <c r="B12" i="1"/>
  <c r="J11" i="1"/>
  <c r="J10" i="1"/>
  <c r="D10" i="1"/>
  <c r="D32" i="1" s="1"/>
  <c r="B10" i="1"/>
  <c r="J9" i="1"/>
  <c r="B9" i="1"/>
  <c r="J8" i="1"/>
  <c r="B8" i="1"/>
  <c r="J7" i="1"/>
  <c r="J6" i="1"/>
  <c r="J5" i="1"/>
  <c r="J4" i="1"/>
  <c r="J3" i="1"/>
  <c r="J29" i="1" s="1"/>
  <c r="F31" i="1" l="1"/>
  <c r="G31" i="1"/>
  <c r="E31" i="1"/>
  <c r="I31" i="1"/>
  <c r="H31" i="1"/>
  <c r="F30" i="1"/>
  <c r="D30" i="1" s="1"/>
  <c r="G36" i="1"/>
  <c r="G34" i="1"/>
  <c r="G39" i="1" s="1"/>
</calcChain>
</file>

<file path=xl/sharedStrings.xml><?xml version="1.0" encoding="utf-8"?>
<sst xmlns="http://schemas.openxmlformats.org/spreadsheetml/2006/main" count="52" uniqueCount="51">
  <si>
    <t>Jaktfelt</t>
  </si>
  <si>
    <t>Tildelte løyver 2007</t>
  </si>
  <si>
    <t>Kvote</t>
  </si>
  <si>
    <t xml:space="preserve">Kalv </t>
  </si>
  <si>
    <t>1 ½ år,</t>
  </si>
  <si>
    <t xml:space="preserve">1 ½ år gamle </t>
  </si>
  <si>
    <t>Eldre hodyr</t>
  </si>
  <si>
    <t>Eldre hanndyr</t>
  </si>
  <si>
    <t>Da pr jaktfelt</t>
  </si>
  <si>
    <t>hodyr</t>
  </si>
  <si>
    <t>hanndyr</t>
  </si>
  <si>
    <t>(frå 2 ½ år)</t>
  </si>
  <si>
    <t>Sum</t>
  </si>
  <si>
    <t>Indre Sund</t>
  </si>
  <si>
    <t>Tyssøy, vest på Lundanest</t>
  </si>
  <si>
    <t>Dommedal</t>
  </si>
  <si>
    <t>Kleppe/Kleppevik</t>
  </si>
  <si>
    <t>Forland</t>
  </si>
  <si>
    <t>Steinsland</t>
  </si>
  <si>
    <t>Hamre</t>
  </si>
  <si>
    <t>Bakka</t>
  </si>
  <si>
    <t>Berge</t>
  </si>
  <si>
    <t>Vorland</t>
  </si>
  <si>
    <t>Tveit</t>
  </si>
  <si>
    <t>Skoge/Hammersland</t>
  </si>
  <si>
    <t>Eide og Spilde</t>
  </si>
  <si>
    <t>Kausland</t>
  </si>
  <si>
    <t>Glesnes</t>
  </si>
  <si>
    <t>Selstø/Telavåg</t>
  </si>
  <si>
    <t>Nipen</t>
  </si>
  <si>
    <t>Søndre Tolf</t>
  </si>
  <si>
    <t>Spilde Vest</t>
  </si>
  <si>
    <t xml:space="preserve">Golten </t>
  </si>
  <si>
    <t>Trellevik</t>
  </si>
  <si>
    <t>Nordre Toft</t>
  </si>
  <si>
    <t>Høiland</t>
  </si>
  <si>
    <t>Bjelkarøy/Lerøy</t>
  </si>
  <si>
    <t>Hummelsund/Sæle</t>
  </si>
  <si>
    <t>Tilleggsløyver</t>
  </si>
  <si>
    <t>Totalt:</t>
  </si>
  <si>
    <t>Tal dyr i året</t>
  </si>
  <si>
    <t>Fordeling med 1.fordelingstallet:</t>
  </si>
  <si>
    <t>Kategori</t>
  </si>
  <si>
    <t>Prosent</t>
  </si>
  <si>
    <t>Tal dyr/året</t>
  </si>
  <si>
    <t>Tal dyr i perioden</t>
  </si>
  <si>
    <t xml:space="preserve"> Kalv                                                                 22  </t>
  </si>
  <si>
    <t>1 ½ år gamle hodyr</t>
  </si>
  <si>
    <t>1 ½ år gamle hanndyr</t>
  </si>
  <si>
    <t xml:space="preserve">Eldre hodyr (2 ½ år og eldre)                         22          </t>
  </si>
  <si>
    <r>
      <t>Eldre hanndyr (2 ½ år og eldre)</t>
    </r>
    <r>
      <rPr>
        <b/>
        <sz val="12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</si>
</sst>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\ %"/>
  </numFmts>
  <fonts count="10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10"/>
      <color indexed="10"/>
      <name val="Times New Roman"/>
      <family val="1"/>
    </font>
    <font>
      <b/>
      <sz val="8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54"/>
        <bgColor indexed="55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50"/>
      </patternFill>
    </fill>
    <fill>
      <patternFill patternType="solid">
        <fgColor indexed="13"/>
        <bgColor indexed="34"/>
      </patternFill>
    </fill>
    <fill>
      <patternFill patternType="solid">
        <fgColor indexed="41"/>
        <bgColor indexed="31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3" fillId="0" borderId="1" xfId="0" applyFont="1" applyBorder="1"/>
    <xf numFmtId="0" fontId="3" fillId="0" borderId="5" xfId="0" applyFont="1" applyBorder="1"/>
    <xf numFmtId="0" fontId="2" fillId="3" borderId="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4" borderId="0" xfId="0" applyFill="1"/>
    <xf numFmtId="0" fontId="4" fillId="0" borderId="5" xfId="0" applyFont="1" applyBorder="1" applyAlignment="1">
      <alignment horizontal="center" vertical="top" wrapText="1"/>
    </xf>
    <xf numFmtId="1" fontId="3" fillId="0" borderId="1" xfId="0" applyNumberFormat="1" applyFont="1" applyBorder="1"/>
    <xf numFmtId="1" fontId="3" fillId="0" borderId="5" xfId="0" applyNumberFormat="1" applyFont="1" applyBorder="1"/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3" fillId="0" borderId="8" xfId="0" applyFont="1" applyBorder="1"/>
    <xf numFmtId="0" fontId="2" fillId="3" borderId="8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0" xfId="0" applyFont="1"/>
    <xf numFmtId="0" fontId="3" fillId="0" borderId="0" xfId="0" applyFont="1" applyBorder="1"/>
    <xf numFmtId="0" fontId="2" fillId="3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2" fillId="0" borderId="7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3" borderId="3" xfId="0" applyFill="1" applyBorder="1"/>
    <xf numFmtId="0" fontId="0" fillId="0" borderId="2" xfId="0" applyBorder="1"/>
    <xf numFmtId="0" fontId="5" fillId="5" borderId="0" xfId="0" applyFont="1" applyFill="1" applyBorder="1" applyAlignment="1">
      <alignment vertical="top" wrapText="1"/>
    </xf>
    <xf numFmtId="0" fontId="0" fillId="5" borderId="0" xfId="0" applyFill="1"/>
    <xf numFmtId="1" fontId="0" fillId="5" borderId="0" xfId="0" applyNumberFormat="1" applyFill="1"/>
    <xf numFmtId="0" fontId="0" fillId="0" borderId="0" xfId="0" applyNumberFormat="1"/>
    <xf numFmtId="1" fontId="0" fillId="0" borderId="0" xfId="0" applyNumberFormat="1"/>
    <xf numFmtId="0" fontId="6" fillId="6" borderId="9" xfId="0" applyFont="1" applyFill="1" applyBorder="1"/>
    <xf numFmtId="0" fontId="6" fillId="6" borderId="10" xfId="0" applyFont="1" applyFill="1" applyBorder="1"/>
    <xf numFmtId="0" fontId="0" fillId="0" borderId="10" xfId="0" applyBorder="1"/>
    <xf numFmtId="0" fontId="0" fillId="0" borderId="11" xfId="0" applyBorder="1"/>
    <xf numFmtId="0" fontId="7" fillId="6" borderId="12" xfId="0" applyFont="1" applyFill="1" applyBorder="1"/>
    <xf numFmtId="0" fontId="7" fillId="6" borderId="0" xfId="0" applyFont="1" applyFill="1" applyBorder="1"/>
    <xf numFmtId="164" fontId="0" fillId="0" borderId="0" xfId="0" applyNumberFormat="1" applyBorder="1"/>
    <xf numFmtId="1" fontId="0" fillId="0" borderId="0" xfId="0" applyNumberFormat="1" applyBorder="1"/>
    <xf numFmtId="0" fontId="7" fillId="6" borderId="13" xfId="0" applyFont="1" applyFill="1" applyBorder="1"/>
    <xf numFmtId="0" fontId="0" fillId="0" borderId="13" xfId="0" applyBorder="1"/>
    <xf numFmtId="0" fontId="7" fillId="6" borderId="0" xfId="0" applyFont="1" applyFill="1"/>
    <xf numFmtId="0" fontId="7" fillId="6" borderId="14" xfId="0" applyFont="1" applyFill="1" applyBorder="1"/>
    <xf numFmtId="0" fontId="7" fillId="6" borderId="15" xfId="0" applyFont="1" applyFill="1" applyBorder="1"/>
    <xf numFmtId="164" fontId="0" fillId="0" borderId="15" xfId="0" applyNumberFormat="1" applyBorder="1"/>
    <xf numFmtId="0" fontId="9" fillId="6" borderId="15" xfId="0" applyFont="1" applyFill="1" applyBorder="1"/>
    <xf numFmtId="1" fontId="0" fillId="0" borderId="15" xfId="0" applyNumberFormat="1" applyBorder="1"/>
    <xf numFmtId="0" fontId="9" fillId="6" borderId="1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zoomScale="116" zoomScaleNormal="116" workbookViewId="0">
      <selection activeCell="J30" sqref="J30"/>
    </sheetView>
  </sheetViews>
  <sheetFormatPr baseColWidth="10" defaultRowHeight="12.75" x14ac:dyDescent="0.2"/>
  <cols>
    <col min="1" max="1" width="29.85546875" customWidth="1"/>
    <col min="2" max="2" width="11.5703125" customWidth="1"/>
    <col min="3" max="3" width="0" hidden="1" customWidth="1"/>
    <col min="4" max="4" width="10.5703125" customWidth="1"/>
    <col min="5" max="5" width="9.7109375" customWidth="1"/>
    <col min="6" max="6" width="9.28515625" customWidth="1"/>
    <col min="8" max="8" width="10.28515625" customWidth="1"/>
    <col min="10" max="10" width="8.140625" customWidth="1"/>
  </cols>
  <sheetData>
    <row r="1" spans="1:10" ht="12.75" customHeight="1" x14ac:dyDescent="0.2">
      <c r="A1" s="1" t="s">
        <v>0</v>
      </c>
      <c r="B1" s="2"/>
      <c r="C1" s="2" t="s">
        <v>1</v>
      </c>
      <c r="D1" s="3" t="s">
        <v>2</v>
      </c>
      <c r="E1" s="3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>
        <v>2016</v>
      </c>
    </row>
    <row r="2" spans="1:10" x14ac:dyDescent="0.2">
      <c r="A2" s="1"/>
      <c r="B2" s="5" t="s">
        <v>8</v>
      </c>
      <c r="C2" s="5"/>
      <c r="D2" s="3"/>
      <c r="E2" s="3"/>
      <c r="F2" s="6" t="s">
        <v>9</v>
      </c>
      <c r="G2" s="6" t="s">
        <v>10</v>
      </c>
      <c r="H2" s="6" t="s">
        <v>11</v>
      </c>
      <c r="I2" s="6" t="s">
        <v>11</v>
      </c>
      <c r="J2" s="7" t="s">
        <v>12</v>
      </c>
    </row>
    <row r="3" spans="1:10" x14ac:dyDescent="0.2">
      <c r="A3" s="8" t="s">
        <v>13</v>
      </c>
      <c r="B3" s="9">
        <v>8200</v>
      </c>
      <c r="C3" s="10">
        <v>16</v>
      </c>
      <c r="D3" s="11">
        <v>10</v>
      </c>
      <c r="E3" s="12">
        <v>2</v>
      </c>
      <c r="F3" s="12">
        <v>2</v>
      </c>
      <c r="G3" s="12">
        <v>2</v>
      </c>
      <c r="H3" s="12">
        <v>2</v>
      </c>
      <c r="I3" s="12">
        <v>2</v>
      </c>
      <c r="J3" s="13">
        <f t="shared" ref="J3:J28" si="0">SUM(E3:I3)</f>
        <v>10</v>
      </c>
    </row>
    <row r="4" spans="1:10" x14ac:dyDescent="0.2">
      <c r="A4" s="8" t="s">
        <v>14</v>
      </c>
      <c r="B4" s="9">
        <v>2669</v>
      </c>
      <c r="C4" s="10">
        <v>2</v>
      </c>
      <c r="D4" s="11">
        <v>1</v>
      </c>
      <c r="E4" s="12"/>
      <c r="F4" s="12"/>
      <c r="G4" s="12">
        <v>1</v>
      </c>
      <c r="H4" s="12"/>
      <c r="I4" s="12"/>
      <c r="J4" s="13">
        <f t="shared" si="0"/>
        <v>1</v>
      </c>
    </row>
    <row r="5" spans="1:10" x14ac:dyDescent="0.2">
      <c r="A5" s="8" t="s">
        <v>15</v>
      </c>
      <c r="B5" s="9">
        <v>2100</v>
      </c>
      <c r="C5" s="10">
        <v>4</v>
      </c>
      <c r="D5" s="11">
        <v>2</v>
      </c>
      <c r="E5" s="12">
        <v>1</v>
      </c>
      <c r="F5" s="12"/>
      <c r="G5" s="12"/>
      <c r="H5" s="12">
        <v>1</v>
      </c>
      <c r="I5" s="14"/>
      <c r="J5" s="13">
        <f t="shared" si="0"/>
        <v>2</v>
      </c>
    </row>
    <row r="6" spans="1:10" x14ac:dyDescent="0.2">
      <c r="A6" s="8" t="s">
        <v>16</v>
      </c>
      <c r="B6" s="9">
        <v>3650</v>
      </c>
      <c r="C6" s="10">
        <v>6</v>
      </c>
      <c r="D6" s="11">
        <v>4</v>
      </c>
      <c r="E6" s="12">
        <v>1</v>
      </c>
      <c r="F6" s="12"/>
      <c r="G6" s="12">
        <v>1</v>
      </c>
      <c r="H6" s="12">
        <v>1</v>
      </c>
      <c r="I6" s="12">
        <v>1</v>
      </c>
      <c r="J6" s="13">
        <f t="shared" si="0"/>
        <v>4</v>
      </c>
    </row>
    <row r="7" spans="1:10" x14ac:dyDescent="0.2">
      <c r="A7" s="8" t="s">
        <v>17</v>
      </c>
      <c r="B7" s="15">
        <v>4600</v>
      </c>
      <c r="C7" s="16">
        <v>5</v>
      </c>
      <c r="D7" s="11">
        <v>4</v>
      </c>
      <c r="E7" s="12">
        <v>1</v>
      </c>
      <c r="F7" s="12">
        <v>1</v>
      </c>
      <c r="G7" s="12"/>
      <c r="H7" s="12">
        <v>1</v>
      </c>
      <c r="I7" s="12">
        <v>1</v>
      </c>
      <c r="J7" s="13">
        <f t="shared" si="0"/>
        <v>4</v>
      </c>
    </row>
    <row r="8" spans="1:10" x14ac:dyDescent="0.2">
      <c r="A8" s="8" t="s">
        <v>18</v>
      </c>
      <c r="B8" s="9">
        <f>285+401+388</f>
        <v>1074</v>
      </c>
      <c r="C8" s="10">
        <v>2</v>
      </c>
      <c r="D8" s="11">
        <v>2</v>
      </c>
      <c r="E8" s="12">
        <v>1</v>
      </c>
      <c r="F8" s="12"/>
      <c r="G8" s="12"/>
      <c r="H8" s="12">
        <v>1</v>
      </c>
      <c r="I8" s="12"/>
      <c r="J8" s="13">
        <f t="shared" si="0"/>
        <v>2</v>
      </c>
    </row>
    <row r="9" spans="1:10" x14ac:dyDescent="0.2">
      <c r="A9" s="8" t="s">
        <v>19</v>
      </c>
      <c r="B9" s="9">
        <f>200+300+155+150+200+393+75+75</f>
        <v>1548</v>
      </c>
      <c r="C9" s="10">
        <v>3</v>
      </c>
      <c r="D9" s="11">
        <v>1</v>
      </c>
      <c r="E9" s="12"/>
      <c r="F9" s="12"/>
      <c r="G9" s="12">
        <v>1</v>
      </c>
      <c r="H9" s="12"/>
      <c r="I9" s="12"/>
      <c r="J9" s="13">
        <f t="shared" si="0"/>
        <v>1</v>
      </c>
    </row>
    <row r="10" spans="1:10" x14ac:dyDescent="0.2">
      <c r="A10" s="8" t="s">
        <v>20</v>
      </c>
      <c r="B10" s="9">
        <f>137+215+220+226+271</f>
        <v>1069</v>
      </c>
      <c r="C10" s="10">
        <v>2</v>
      </c>
      <c r="D10" s="11">
        <f>1</f>
        <v>1</v>
      </c>
      <c r="E10" s="12"/>
      <c r="F10" s="12"/>
      <c r="G10" s="12">
        <v>1</v>
      </c>
      <c r="H10" s="12"/>
      <c r="I10" s="12"/>
      <c r="J10" s="13">
        <f t="shared" si="0"/>
        <v>1</v>
      </c>
    </row>
    <row r="11" spans="1:10" x14ac:dyDescent="0.2">
      <c r="A11" s="8" t="s">
        <v>21</v>
      </c>
      <c r="B11" s="9">
        <v>1270</v>
      </c>
      <c r="C11" s="10">
        <v>2</v>
      </c>
      <c r="D11" s="11">
        <v>1</v>
      </c>
      <c r="E11" s="12"/>
      <c r="F11" s="12"/>
      <c r="G11" s="12"/>
      <c r="H11" s="12"/>
      <c r="I11" s="12">
        <v>1</v>
      </c>
      <c r="J11" s="13">
        <f t="shared" si="0"/>
        <v>1</v>
      </c>
    </row>
    <row r="12" spans="1:10" x14ac:dyDescent="0.2">
      <c r="A12" s="8" t="s">
        <v>22</v>
      </c>
      <c r="B12" s="9">
        <f>26+196+15+188+10+410+360+170+1600</f>
        <v>2975</v>
      </c>
      <c r="C12" s="10">
        <v>5</v>
      </c>
      <c r="D12" s="11">
        <v>3</v>
      </c>
      <c r="E12" s="12">
        <v>1</v>
      </c>
      <c r="F12" s="12"/>
      <c r="G12" s="12"/>
      <c r="H12" s="12">
        <v>1</v>
      </c>
      <c r="I12" s="12">
        <v>1</v>
      </c>
      <c r="J12" s="13">
        <f t="shared" si="0"/>
        <v>3</v>
      </c>
    </row>
    <row r="13" spans="1:10" x14ac:dyDescent="0.2">
      <c r="A13" s="8" t="s">
        <v>23</v>
      </c>
      <c r="B13" s="9">
        <v>2077</v>
      </c>
      <c r="C13" s="10">
        <v>3</v>
      </c>
      <c r="D13" s="11">
        <v>2</v>
      </c>
      <c r="E13" s="12"/>
      <c r="F13" s="12">
        <v>1</v>
      </c>
      <c r="G13" s="12">
        <v>1</v>
      </c>
      <c r="H13" s="12"/>
      <c r="I13" s="12"/>
      <c r="J13" s="13">
        <f t="shared" si="0"/>
        <v>2</v>
      </c>
    </row>
    <row r="14" spans="1:10" x14ac:dyDescent="0.2">
      <c r="A14" s="8" t="s">
        <v>24</v>
      </c>
      <c r="B14" s="9">
        <v>3773</v>
      </c>
      <c r="C14" s="10">
        <v>4</v>
      </c>
      <c r="D14" s="11">
        <v>3</v>
      </c>
      <c r="E14" s="12">
        <v>1</v>
      </c>
      <c r="F14" s="12"/>
      <c r="G14" s="12"/>
      <c r="H14" s="12">
        <v>1</v>
      </c>
      <c r="I14" s="17">
        <v>1</v>
      </c>
      <c r="J14" s="13">
        <f t="shared" si="0"/>
        <v>3</v>
      </c>
    </row>
    <row r="15" spans="1:10" x14ac:dyDescent="0.2">
      <c r="A15" s="8" t="s">
        <v>25</v>
      </c>
      <c r="B15" s="9">
        <v>1752</v>
      </c>
      <c r="C15" s="10">
        <v>3</v>
      </c>
      <c r="D15" s="11">
        <v>2</v>
      </c>
      <c r="E15" s="12"/>
      <c r="F15" s="12">
        <v>1</v>
      </c>
      <c r="G15" s="12"/>
      <c r="H15" s="12"/>
      <c r="I15" s="12">
        <v>1</v>
      </c>
      <c r="J15" s="13">
        <f t="shared" si="0"/>
        <v>2</v>
      </c>
    </row>
    <row r="16" spans="1:10" x14ac:dyDescent="0.2">
      <c r="A16" s="8" t="s">
        <v>26</v>
      </c>
      <c r="B16" s="9">
        <v>3600</v>
      </c>
      <c r="C16" s="10">
        <v>1</v>
      </c>
      <c r="D16" s="11">
        <v>2</v>
      </c>
      <c r="E16" s="12">
        <v>1</v>
      </c>
      <c r="F16" s="12"/>
      <c r="G16" s="12"/>
      <c r="H16" s="12">
        <v>1</v>
      </c>
      <c r="I16" s="12"/>
      <c r="J16" s="13">
        <f t="shared" si="0"/>
        <v>2</v>
      </c>
    </row>
    <row r="17" spans="1:10" x14ac:dyDescent="0.2">
      <c r="A17" s="8" t="s">
        <v>27</v>
      </c>
      <c r="B17" s="9">
        <v>5890</v>
      </c>
      <c r="C17" s="10">
        <v>3</v>
      </c>
      <c r="D17" s="11">
        <v>4</v>
      </c>
      <c r="E17" s="12">
        <v>1</v>
      </c>
      <c r="F17" s="12"/>
      <c r="G17" s="12">
        <v>1</v>
      </c>
      <c r="H17" s="12">
        <v>1</v>
      </c>
      <c r="I17" s="12">
        <v>1</v>
      </c>
      <c r="J17" s="13">
        <f t="shared" si="0"/>
        <v>4</v>
      </c>
    </row>
    <row r="18" spans="1:10" x14ac:dyDescent="0.2">
      <c r="A18" s="8" t="s">
        <v>28</v>
      </c>
      <c r="B18" s="9">
        <v>10600</v>
      </c>
      <c r="C18" s="10">
        <v>3</v>
      </c>
      <c r="D18" s="11">
        <v>4</v>
      </c>
      <c r="E18" s="12">
        <v>1</v>
      </c>
      <c r="F18" s="12"/>
      <c r="G18" s="12">
        <v>1</v>
      </c>
      <c r="H18" s="12">
        <v>1</v>
      </c>
      <c r="I18" s="12">
        <v>1</v>
      </c>
      <c r="J18" s="13">
        <f t="shared" si="0"/>
        <v>4</v>
      </c>
    </row>
    <row r="19" spans="1:10" x14ac:dyDescent="0.2">
      <c r="A19" s="8" t="s">
        <v>29</v>
      </c>
      <c r="B19" s="9">
        <v>3479</v>
      </c>
      <c r="C19" s="10">
        <v>2</v>
      </c>
      <c r="D19" s="11">
        <v>2</v>
      </c>
      <c r="E19" s="12">
        <v>1</v>
      </c>
      <c r="F19" s="12"/>
      <c r="G19" s="12"/>
      <c r="H19" s="12">
        <v>1</v>
      </c>
      <c r="I19" s="12"/>
      <c r="J19" s="13">
        <f t="shared" si="0"/>
        <v>2</v>
      </c>
    </row>
    <row r="20" spans="1:10" x14ac:dyDescent="0.2">
      <c r="A20" s="8" t="s">
        <v>30</v>
      </c>
      <c r="B20" s="9">
        <v>1400</v>
      </c>
      <c r="C20" s="10">
        <v>2</v>
      </c>
      <c r="D20" s="11">
        <v>1</v>
      </c>
      <c r="E20" s="12"/>
      <c r="F20" s="12">
        <v>1</v>
      </c>
      <c r="G20" s="12"/>
      <c r="H20" s="12"/>
      <c r="I20" s="12"/>
      <c r="J20" s="13">
        <f t="shared" si="0"/>
        <v>1</v>
      </c>
    </row>
    <row r="21" spans="1:10" x14ac:dyDescent="0.2">
      <c r="A21" s="8" t="s">
        <v>31</v>
      </c>
      <c r="B21" s="9">
        <f>195+137+73+74+152+238+113+55+107+1150</f>
        <v>2294</v>
      </c>
      <c r="C21" s="10">
        <v>1</v>
      </c>
      <c r="D21" s="11">
        <v>2</v>
      </c>
      <c r="E21" s="12">
        <v>1</v>
      </c>
      <c r="F21" s="12"/>
      <c r="G21" s="12"/>
      <c r="H21" s="12">
        <v>1</v>
      </c>
      <c r="I21" s="12"/>
      <c r="J21" s="13">
        <f t="shared" si="0"/>
        <v>2</v>
      </c>
    </row>
    <row r="22" spans="1:10" x14ac:dyDescent="0.2">
      <c r="A22" s="8" t="s">
        <v>32</v>
      </c>
      <c r="B22" s="9">
        <v>2100</v>
      </c>
      <c r="C22" s="10">
        <v>1</v>
      </c>
      <c r="D22" s="11">
        <v>1</v>
      </c>
      <c r="E22" s="12"/>
      <c r="F22" s="12"/>
      <c r="G22" s="12">
        <v>1</v>
      </c>
      <c r="H22" s="12"/>
      <c r="I22" s="14"/>
      <c r="J22" s="13">
        <f t="shared" si="0"/>
        <v>1</v>
      </c>
    </row>
    <row r="23" spans="1:10" x14ac:dyDescent="0.2">
      <c r="A23" s="8" t="s">
        <v>33</v>
      </c>
      <c r="B23" s="9">
        <f>3221+382</f>
        <v>3603</v>
      </c>
      <c r="C23" s="10">
        <v>2</v>
      </c>
      <c r="D23" s="11">
        <v>3</v>
      </c>
      <c r="E23" s="12"/>
      <c r="F23" s="12">
        <v>1</v>
      </c>
      <c r="G23" s="12">
        <v>1</v>
      </c>
      <c r="H23" s="12"/>
      <c r="I23" s="12">
        <v>1</v>
      </c>
      <c r="J23" s="13">
        <f t="shared" si="0"/>
        <v>3</v>
      </c>
    </row>
    <row r="24" spans="1:10" x14ac:dyDescent="0.2">
      <c r="A24" s="8" t="s">
        <v>34</v>
      </c>
      <c r="B24" s="9">
        <v>1770</v>
      </c>
      <c r="C24" s="10">
        <v>1</v>
      </c>
      <c r="D24" s="11">
        <v>1</v>
      </c>
      <c r="E24" s="12"/>
      <c r="F24" s="12">
        <v>1</v>
      </c>
      <c r="G24" s="12"/>
      <c r="H24" s="12"/>
      <c r="I24" s="12"/>
      <c r="J24" s="13">
        <f t="shared" si="0"/>
        <v>1</v>
      </c>
    </row>
    <row r="25" spans="1:10" x14ac:dyDescent="0.2">
      <c r="A25" s="18" t="s">
        <v>35</v>
      </c>
      <c r="B25" s="9">
        <f>1811+85.3</f>
        <v>1896.3</v>
      </c>
      <c r="C25" s="19"/>
      <c r="D25" s="20">
        <v>2</v>
      </c>
      <c r="E25" s="17"/>
      <c r="F25" s="17">
        <v>1</v>
      </c>
      <c r="G25" s="17">
        <v>1</v>
      </c>
      <c r="H25" s="17"/>
      <c r="I25" s="21"/>
      <c r="J25" s="13">
        <f t="shared" si="0"/>
        <v>2</v>
      </c>
    </row>
    <row r="26" spans="1:10" x14ac:dyDescent="0.2">
      <c r="A26" s="22" t="s">
        <v>36</v>
      </c>
      <c r="B26" s="9">
        <v>1874</v>
      </c>
      <c r="C26" s="23"/>
      <c r="D26" s="24">
        <v>2</v>
      </c>
      <c r="E26" s="25">
        <v>1</v>
      </c>
      <c r="F26" s="25"/>
      <c r="G26" s="25"/>
      <c r="H26" s="25">
        <v>1</v>
      </c>
      <c r="I26" s="25"/>
      <c r="J26" s="13">
        <f t="shared" si="0"/>
        <v>2</v>
      </c>
    </row>
    <row r="27" spans="1:10" x14ac:dyDescent="0.2">
      <c r="A27" s="22" t="s">
        <v>37</v>
      </c>
      <c r="B27" s="9">
        <v>3182</v>
      </c>
      <c r="C27" s="23"/>
      <c r="D27" s="24">
        <v>2</v>
      </c>
      <c r="E27" s="25">
        <v>1</v>
      </c>
      <c r="F27" s="25"/>
      <c r="G27" s="25"/>
      <c r="H27" s="25">
        <v>1</v>
      </c>
      <c r="I27" s="25"/>
      <c r="J27" s="13">
        <f t="shared" si="0"/>
        <v>2</v>
      </c>
    </row>
    <row r="28" spans="1:10" x14ac:dyDescent="0.2">
      <c r="A28" s="22" t="s">
        <v>38</v>
      </c>
      <c r="B28" s="23"/>
      <c r="C28" s="23"/>
      <c r="D28" s="26">
        <v>16</v>
      </c>
      <c r="E28" s="25">
        <v>2</v>
      </c>
      <c r="F28" s="25">
        <v>4</v>
      </c>
      <c r="G28" s="25">
        <v>3</v>
      </c>
      <c r="H28" s="25">
        <v>2</v>
      </c>
      <c r="I28" s="25">
        <v>5</v>
      </c>
      <c r="J28" s="13">
        <f t="shared" si="0"/>
        <v>16</v>
      </c>
    </row>
    <row r="29" spans="1:10" x14ac:dyDescent="0.2">
      <c r="A29" s="27" t="s">
        <v>39</v>
      </c>
      <c r="B29" s="28">
        <f>SUM(B3:B27)</f>
        <v>78445.3</v>
      </c>
      <c r="C29" s="28">
        <f>SUM(C3:C25)</f>
        <v>73</v>
      </c>
      <c r="D29" s="29">
        <f t="shared" ref="D29:I29" si="1">SUM(D3:D27)</f>
        <v>62</v>
      </c>
      <c r="E29" s="30">
        <f t="shared" si="1"/>
        <v>15</v>
      </c>
      <c r="F29" s="30">
        <f t="shared" si="1"/>
        <v>9</v>
      </c>
      <c r="G29" s="30">
        <f t="shared" si="1"/>
        <v>12</v>
      </c>
      <c r="H29" s="30">
        <f t="shared" si="1"/>
        <v>15</v>
      </c>
      <c r="I29" s="30">
        <f t="shared" si="1"/>
        <v>11</v>
      </c>
      <c r="J29" s="13">
        <f>SUM(J3:J28)</f>
        <v>78</v>
      </c>
    </row>
    <row r="30" spans="1:10" x14ac:dyDescent="0.2">
      <c r="A30" s="31" t="s">
        <v>40</v>
      </c>
      <c r="B30" s="31"/>
      <c r="C30" s="31"/>
      <c r="D30" s="32">
        <f>SUM(E30:I30)</f>
        <v>78</v>
      </c>
      <c r="E30" s="33">
        <f>+F34</f>
        <v>17.16</v>
      </c>
      <c r="F30" s="33">
        <f>+F35</f>
        <v>13.65</v>
      </c>
      <c r="G30" s="33">
        <f>+F36</f>
        <v>13.65</v>
      </c>
      <c r="H30" s="33">
        <f>+F37</f>
        <v>17.16</v>
      </c>
      <c r="I30" s="33">
        <f>+F38</f>
        <v>16.38</v>
      </c>
    </row>
    <row r="31" spans="1:10" x14ac:dyDescent="0.2">
      <c r="A31" s="28" t="s">
        <v>41</v>
      </c>
      <c r="D31" s="34">
        <f>+D29</f>
        <v>62</v>
      </c>
      <c r="E31" s="35">
        <f>+$D$31*D34</f>
        <v>13.64</v>
      </c>
      <c r="F31" s="35">
        <f>+$D$31*D35</f>
        <v>10.85</v>
      </c>
      <c r="G31" s="35">
        <f>+$D$31*D36</f>
        <v>10.85</v>
      </c>
      <c r="H31" s="35">
        <f>+$D$31*D37</f>
        <v>13.64</v>
      </c>
      <c r="I31" s="35">
        <f>+$D$31*D38</f>
        <v>13.02</v>
      </c>
    </row>
    <row r="32" spans="1:10" ht="13.5" thickBot="1" x14ac:dyDescent="0.25">
      <c r="D32" s="34">
        <f>SUM(D3:D27)</f>
        <v>62</v>
      </c>
    </row>
    <row r="33" spans="1:12" ht="15.75" x14ac:dyDescent="0.25">
      <c r="A33" s="36" t="s">
        <v>42</v>
      </c>
      <c r="B33" s="37"/>
      <c r="C33" s="37"/>
      <c r="D33" s="38"/>
      <c r="E33" s="37" t="s">
        <v>43</v>
      </c>
      <c r="F33" s="37" t="s">
        <v>44</v>
      </c>
      <c r="G33" s="37" t="s">
        <v>45</v>
      </c>
      <c r="H33" s="39"/>
    </row>
    <row r="34" spans="1:12" ht="15.75" x14ac:dyDescent="0.25">
      <c r="A34" s="40" t="s">
        <v>46</v>
      </c>
      <c r="B34" s="41"/>
      <c r="C34" s="41"/>
      <c r="D34" s="42">
        <v>0.22</v>
      </c>
      <c r="E34" s="41">
        <v>22</v>
      </c>
      <c r="F34" s="43">
        <f>+$E$39/100*E34</f>
        <v>17.16</v>
      </c>
      <c r="G34" s="43">
        <f>+F34*5</f>
        <v>85.8</v>
      </c>
      <c r="H34" s="44"/>
    </row>
    <row r="35" spans="1:12" ht="15.75" x14ac:dyDescent="0.25">
      <c r="A35" s="40" t="s">
        <v>47</v>
      </c>
      <c r="B35" s="41"/>
      <c r="C35" s="41"/>
      <c r="D35" s="42">
        <v>0.17499999999999999</v>
      </c>
      <c r="E35" s="41">
        <v>17.5</v>
      </c>
      <c r="F35" s="43">
        <f>+$E$39/100*E35</f>
        <v>13.65</v>
      </c>
      <c r="G35" s="43">
        <f>+F35*5</f>
        <v>68.25</v>
      </c>
      <c r="H35" s="45"/>
      <c r="J35" s="46"/>
      <c r="L35" s="46"/>
    </row>
    <row r="36" spans="1:12" ht="15.75" x14ac:dyDescent="0.25">
      <c r="A36" s="40" t="s">
        <v>48</v>
      </c>
      <c r="B36" s="41"/>
      <c r="C36" s="41"/>
      <c r="D36" s="42">
        <v>0.17499999999999999</v>
      </c>
      <c r="E36" s="41">
        <v>17.5</v>
      </c>
      <c r="F36" s="43">
        <f>+$E$39/100*E36</f>
        <v>13.65</v>
      </c>
      <c r="G36" s="43">
        <f>+F36*5</f>
        <v>68.25</v>
      </c>
      <c r="H36" s="45"/>
      <c r="I36" s="46"/>
      <c r="K36" s="46"/>
    </row>
    <row r="37" spans="1:12" ht="15.75" x14ac:dyDescent="0.25">
      <c r="A37" s="40" t="s">
        <v>49</v>
      </c>
      <c r="B37" s="41"/>
      <c r="C37" s="41"/>
      <c r="D37" s="42">
        <v>0.22</v>
      </c>
      <c r="E37" s="41">
        <v>22</v>
      </c>
      <c r="F37" s="43">
        <f>+$E$39/100*E37</f>
        <v>17.16</v>
      </c>
      <c r="G37" s="43">
        <f>+F37*5</f>
        <v>85.8</v>
      </c>
      <c r="H37" s="45"/>
    </row>
    <row r="38" spans="1:12" ht="16.5" thickBot="1" x14ac:dyDescent="0.3">
      <c r="A38" s="47" t="s">
        <v>50</v>
      </c>
      <c r="B38" s="48"/>
      <c r="C38" s="48"/>
      <c r="D38" s="49">
        <v>0.21</v>
      </c>
      <c r="E38" s="50">
        <v>21</v>
      </c>
      <c r="F38" s="51">
        <f>+$E$39/100*E38</f>
        <v>16.38</v>
      </c>
      <c r="G38" s="51">
        <f>+F38*5</f>
        <v>81.899999999999991</v>
      </c>
      <c r="H38" s="52"/>
    </row>
    <row r="39" spans="1:12" ht="15.75" x14ac:dyDescent="0.25">
      <c r="A39" s="22"/>
      <c r="B39" s="22"/>
      <c r="C39" s="22"/>
      <c r="E39" s="41">
        <v>78</v>
      </c>
      <c r="F39" s="34">
        <f>SUM(F34:F38)</f>
        <v>78</v>
      </c>
      <c r="G39">
        <f>SUM(G34:G38)</f>
        <v>390</v>
      </c>
    </row>
  </sheetData>
  <sheetProtection selectLockedCells="1" selectUnlockedCells="1"/>
  <mergeCells count="3">
    <mergeCell ref="A1:A2"/>
    <mergeCell ref="D1:D2"/>
    <mergeCell ref="E1:E2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Kåre Torsvik</dc:creator>
  <cp:lastModifiedBy>Kåre Torsvik</cp:lastModifiedBy>
  <dcterms:created xsi:type="dcterms:W3CDTF">2016-08-18T10:30:22Z</dcterms:created>
  <dcterms:modified xsi:type="dcterms:W3CDTF">2016-08-18T10:31:06Z</dcterms:modified>
</cp:coreProperties>
</file>